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65" i="1"/>
  <c r="F59"/>
  <c r="E51"/>
  <c r="D51"/>
  <c r="D30" s="1"/>
  <c r="D65" s="1"/>
  <c r="A33"/>
  <c r="C31"/>
  <c r="E30"/>
  <c r="E65" s="1"/>
  <c r="C30"/>
  <c r="C65" s="1"/>
  <c r="J25"/>
  <c r="I25"/>
  <c r="H25"/>
  <c r="G25"/>
  <c r="E25"/>
  <c r="D25"/>
  <c r="C25"/>
  <c r="B25"/>
  <c r="K24"/>
  <c r="F24"/>
  <c r="K23"/>
  <c r="F23"/>
  <c r="K22"/>
  <c r="F22"/>
  <c r="K21"/>
  <c r="F21"/>
  <c r="K20"/>
  <c r="C62" s="1"/>
  <c r="F62" s="1"/>
  <c r="F20"/>
  <c r="K19"/>
  <c r="F19"/>
  <c r="K18"/>
  <c r="C61" s="1"/>
  <c r="F61" s="1"/>
  <c r="F18"/>
  <c r="K17"/>
  <c r="F17"/>
  <c r="K16"/>
  <c r="C63" s="1"/>
  <c r="F63" s="1"/>
  <c r="F16"/>
  <c r="K15"/>
  <c r="F15"/>
  <c r="K14"/>
  <c r="K25" s="1"/>
  <c r="F14"/>
  <c r="F25" s="1"/>
  <c r="F65" l="1"/>
  <c r="F30"/>
</calcChain>
</file>

<file path=xl/sharedStrings.xml><?xml version="1.0" encoding="utf-8"?>
<sst xmlns="http://schemas.openxmlformats.org/spreadsheetml/2006/main" count="82" uniqueCount="75">
  <si>
    <t>Акт выполненных работ по содержанию и ремонту общего имущества многоквартирного дома по адресу ул.Бардина 5</t>
  </si>
  <si>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</si>
  <si>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</si>
  <si>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</si>
  <si>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</si>
  <si>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</si>
  <si>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</si>
  <si>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</si>
  <si>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</si>
  <si>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</si>
  <si>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ДОХОДЫ ДОМА ЗА ПЕРИОД С 01.07.2015г. ПО 31.12.2015г.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</si>
  <si>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</si>
  <si>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</si>
  <si>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</si>
  <si>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</si>
  <si>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</si>
  <si>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</si>
  <si>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</si>
  <si>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</si>
  <si>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</si>
  <si>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</si>
  <si>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</si>
  <si>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Повышающий коэф.по электроэнергии</t>
  </si>
  <si>
    <t>Х/водоснабжение и водоотведение</t>
  </si>
  <si>
    <t>Повышающий коэф. по хвс</t>
  </si>
  <si>
    <t>Гор/водоснабжение и отопление</t>
  </si>
  <si>
    <t>Повышающий коэф. по гвс</t>
  </si>
  <si>
    <t>Размещение оборудования</t>
  </si>
  <si>
    <t>Аренда и реклама</t>
  </si>
  <si>
    <t>Вторсырье</t>
  </si>
  <si>
    <t>Итого</t>
  </si>
  <si>
    <t>Остаток денежных средств на счете дома на 01.01.2016г.</t>
  </si>
  <si>
    <t>остаток на начало отчетного периода</t>
  </si>
  <si>
    <t>Общая сумма доходов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</si>
  <si>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</si>
  <si>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</si>
  <si>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</si>
  <si>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</si>
  <si>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Поступление средств от оплаты повышающего коэффициента</t>
  </si>
  <si>
    <t>Общехозяйственные расходы</t>
  </si>
  <si>
    <t>Охрана общественного порядка</t>
  </si>
  <si>
    <t>Вывоз КГО</t>
  </si>
  <si>
    <t>Сброс снега и сосулек</t>
  </si>
  <si>
    <t>Ремонт балконных плит</t>
  </si>
  <si>
    <t>Ремонт цоколя</t>
  </si>
  <si>
    <t>Ремонт отмосток</t>
  </si>
  <si>
    <t>Отливы</t>
  </si>
  <si>
    <t>Информационные доски</t>
  </si>
  <si>
    <t>Монтаж ТУ</t>
  </si>
  <si>
    <t>Спил деревьев</t>
  </si>
  <si>
    <t>Освещение территрии</t>
  </si>
  <si>
    <t>Ремонт водостоков</t>
  </si>
  <si>
    <t>Контейнерная- ограждение</t>
  </si>
  <si>
    <t>Урны</t>
  </si>
  <si>
    <t>Услуги связи</t>
  </si>
  <si>
    <t>Услуги крана- манипулятора</t>
  </si>
  <si>
    <t>Мат для содержания конструктивов</t>
  </si>
  <si>
    <t>Материалы для сантехработ</t>
  </si>
  <si>
    <t>Материалы для электрооборудования</t>
  </si>
  <si>
    <t>Материалы для сануборки</t>
  </si>
  <si>
    <t>Транспортные расходы</t>
  </si>
  <si>
    <t>Услуги ГЦРКП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</si>
  <si>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</si>
  <si>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</si>
  <si>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</si>
  <si>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</si>
  <si>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</si>
  <si>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</si>
  <si>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>Электроэнергия</t>
  </si>
  <si>
    <t>ИТОГО: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</si>
  <si>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</si>
  <si>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</si>
  <si>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</si>
  <si>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r>
      <t>Собственники дома №5 ул.Бардина_____________________</t>
    </r>
    <r>
      <rPr>
        <sz val="10"/>
        <rFont val="Arial Narrow"/>
        <family val="2"/>
        <charset val="204"/>
      </rPr>
      <t xml:space="preserve"> </t>
    </r>
  </si>
  <si>
    <t>Перерасчет ОДН 2013,2014,2015г.г.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</si>
</sst>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9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Font="1" applyAlignment="1">
      <alignment vertical="top"/>
    </xf>
    <xf numFmtId="0" fontId="3" fillId="0" borderId="1" xfId="0" applyNumberFormat="1" applyFont="1" applyFill="1" applyBorder="1" applyAlignment="1" applyProtection="1">
      <alignment horizontal="left" vertical="top" indent="8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4" xfId="0" applyNumberFormat="1" applyFont="1" applyFill="1" applyBorder="1" applyAlignment="1" applyProtection="1">
      <alignment horizontal="center" vertical="top"/>
    </xf>
    <xf numFmtId="0" fontId="3" fillId="0" borderId="5" xfId="0" applyNumberFormat="1" applyFont="1" applyFill="1" applyBorder="1" applyAlignment="1" applyProtection="1">
      <alignment horizontal="left" vertical="top" indent="8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left" vertical="top"/>
    </xf>
    <xf numFmtId="164" fontId="3" fillId="0" borderId="13" xfId="0" applyNumberFormat="1" applyFont="1" applyFill="1" applyBorder="1" applyAlignment="1" applyProtection="1">
      <alignment horizontal="center" vertical="top"/>
    </xf>
    <xf numFmtId="164" fontId="3" fillId="0" borderId="14" xfId="0" applyNumberFormat="1" applyFont="1" applyFill="1" applyBorder="1" applyAlignment="1" applyProtection="1">
      <alignment horizontal="center" vertical="top"/>
    </xf>
    <xf numFmtId="164" fontId="3" fillId="0" borderId="15" xfId="0" applyNumberFormat="1" applyFont="1" applyFill="1" applyBorder="1" applyAlignment="1" applyProtection="1">
      <alignment horizontal="center" vertical="top"/>
    </xf>
    <xf numFmtId="164" fontId="3" fillId="0" borderId="16" xfId="0" applyNumberFormat="1" applyFont="1" applyFill="1" applyBorder="1" applyAlignment="1" applyProtection="1">
      <alignment horizontal="center" vertical="top"/>
    </xf>
    <xf numFmtId="164" fontId="3" fillId="0" borderId="17" xfId="0" applyNumberFormat="1" applyFont="1" applyFill="1" applyBorder="1" applyAlignment="1" applyProtection="1">
      <alignment horizontal="center" vertical="top"/>
    </xf>
    <xf numFmtId="164" fontId="3" fillId="0" borderId="18" xfId="0" applyNumberFormat="1" applyFont="1" applyFill="1" applyBorder="1" applyAlignment="1" applyProtection="1">
      <alignment horizontal="center" vertical="top"/>
    </xf>
    <xf numFmtId="0" fontId="3" fillId="0" borderId="19" xfId="0" applyFont="1" applyBorder="1" applyAlignment="1">
      <alignment horizontal="left" vertical="top"/>
    </xf>
    <xf numFmtId="0" fontId="3" fillId="0" borderId="19" xfId="0" applyNumberFormat="1" applyFont="1" applyFill="1" applyBorder="1" applyAlignment="1" applyProtection="1">
      <alignment horizontal="left" vertical="top"/>
    </xf>
    <xf numFmtId="0" fontId="3" fillId="2" borderId="20" xfId="0" applyFont="1" applyFill="1" applyBorder="1" applyAlignment="1">
      <alignment horizontal="left" vertical="top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3" fillId="0" borderId="21" xfId="0" applyFont="1" applyBorder="1" applyAlignment="1">
      <alignment horizontal="left" vertical="top"/>
    </xf>
    <xf numFmtId="164" fontId="3" fillId="0" borderId="6" xfId="0" applyNumberFormat="1" applyFont="1" applyFill="1" applyBorder="1" applyAlignment="1" applyProtection="1">
      <alignment horizontal="center" vertical="top"/>
    </xf>
    <xf numFmtId="164" fontId="3" fillId="0" borderId="9" xfId="0" applyNumberFormat="1" applyFont="1" applyFill="1" applyBorder="1" applyAlignment="1" applyProtection="1">
      <alignment horizontal="center" vertical="top"/>
    </xf>
    <xf numFmtId="164" fontId="3" fillId="0" borderId="10" xfId="0" applyNumberFormat="1" applyFont="1" applyFill="1" applyBorder="1" applyAlignment="1" applyProtection="1">
      <alignment horizontal="center" vertical="top"/>
    </xf>
    <xf numFmtId="164" fontId="3" fillId="0" borderId="11" xfId="0" applyNumberFormat="1" applyFont="1" applyFill="1" applyBorder="1" applyAlignment="1" applyProtection="1">
      <alignment horizontal="center" vertical="top"/>
    </xf>
    <xf numFmtId="0" fontId="8" fillId="0" borderId="22" xfId="0" applyNumberFormat="1" applyFont="1" applyFill="1" applyBorder="1" applyAlignment="1" applyProtection="1">
      <alignment horizontal="left" vertical="top"/>
    </xf>
    <xf numFmtId="164" fontId="6" fillId="0" borderId="23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2" borderId="0" xfId="0" applyFont="1" applyFill="1" applyAlignment="1">
      <alignment vertical="top"/>
    </xf>
    <xf numFmtId="0" fontId="3" fillId="0" borderId="17" xfId="0" applyNumberFormat="1" applyFont="1" applyFill="1" applyBorder="1" applyAlignment="1" applyProtection="1">
      <alignment horizontal="left" vertical="top" indent="5"/>
    </xf>
    <xf numFmtId="0" fontId="3" fillId="0" borderId="17" xfId="0" applyNumberFormat="1" applyFont="1" applyFill="1" applyBorder="1" applyAlignment="1" applyProtection="1">
      <alignment horizontal="center" vertical="top" wrapText="1"/>
    </xf>
    <xf numFmtId="0" fontId="3" fillId="0" borderId="17" xfId="0" applyNumberFormat="1" applyFont="1" applyFill="1" applyBorder="1" applyAlignment="1" applyProtection="1">
      <alignment horizontal="center" vertical="top"/>
    </xf>
    <xf numFmtId="0" fontId="6" fillId="0" borderId="17" xfId="0" applyNumberFormat="1" applyFont="1" applyFill="1" applyBorder="1" applyAlignment="1" applyProtection="1">
      <alignment horizontal="left" vertical="top" wrapText="1"/>
    </xf>
    <xf numFmtId="164" fontId="6" fillId="0" borderId="17" xfId="0" applyNumberFormat="1" applyFont="1" applyFill="1" applyBorder="1" applyAlignment="1" applyProtection="1">
      <alignment horizontal="center" vertical="top"/>
    </xf>
    <xf numFmtId="0" fontId="6" fillId="2" borderId="17" xfId="0" applyFont="1" applyFill="1" applyBorder="1" applyAlignment="1">
      <alignment horizontal="left" vertical="top" wrapText="1"/>
    </xf>
    <xf numFmtId="0" fontId="10" fillId="3" borderId="17" xfId="0" applyNumberFormat="1" applyFont="1" applyFill="1" applyBorder="1" applyAlignment="1" applyProtection="1">
      <alignment horizontal="left" vertical="top" wrapText="1"/>
    </xf>
    <xf numFmtId="164" fontId="10" fillId="3" borderId="17" xfId="0" applyNumberFormat="1" applyFont="1" applyFill="1" applyBorder="1" applyAlignment="1" applyProtection="1">
      <alignment horizontal="center" vertical="top"/>
    </xf>
    <xf numFmtId="164" fontId="3" fillId="3" borderId="17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10" fillId="2" borderId="17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3" fillId="3" borderId="17" xfId="0" applyNumberFormat="1" applyFont="1" applyFill="1" applyBorder="1" applyAlignment="1" applyProtection="1">
      <alignment horizontal="left" vertical="top" wrapText="1"/>
    </xf>
    <xf numFmtId="0" fontId="3" fillId="3" borderId="17" xfId="0" applyNumberFormat="1" applyFont="1" applyFill="1" applyBorder="1" applyAlignment="1" applyProtection="1">
      <alignment horizontal="left" vertical="top"/>
    </xf>
    <xf numFmtId="164" fontId="6" fillId="3" borderId="17" xfId="0" applyNumberFormat="1" applyFont="1" applyFill="1" applyBorder="1" applyAlignment="1" applyProtection="1">
      <alignment horizontal="center" vertical="top"/>
    </xf>
    <xf numFmtId="0" fontId="6" fillId="3" borderId="17" xfId="0" applyNumberFormat="1" applyFont="1" applyFill="1" applyBorder="1" applyAlignment="1" applyProtection="1">
      <alignment horizontal="left" vertical="top" wrapText="1"/>
    </xf>
    <xf numFmtId="0" fontId="6" fillId="3" borderId="17" xfId="0" applyNumberFormat="1" applyFont="1" applyFill="1" applyBorder="1" applyAlignment="1" applyProtection="1">
      <alignment horizontal="left" vertical="top"/>
    </xf>
    <xf numFmtId="0" fontId="3" fillId="3" borderId="0" xfId="0" applyNumberFormat="1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topLeftCell="A17" workbookViewId="0">
      <selection activeCell="A28" sqref="A28:F67"/>
    </sheetView>
  </sheetViews>
  <sheetFormatPr defaultRowHeight="15"/>
  <cols>
    <col min="1" max="1" width="27.85546875" customWidth="1"/>
    <col min="2" max="2" width="20" customWidth="1"/>
    <col min="3" max="3" width="11" customWidth="1"/>
    <col min="4" max="4" width="11.28515625" customWidth="1"/>
    <col min="5" max="5" width="11.85546875" customWidth="1"/>
    <col min="6" max="6" width="16.28515625" customWidth="1"/>
    <col min="7" max="7" width="14.42578125" customWidth="1"/>
    <col min="11" max="11" width="15.85546875" customWidth="1"/>
  </cols>
  <sheetData>
    <row r="1" spans="1:1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>
      <c r="A2" s="3" t="s">
        <v>0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</row>
    <row r="4" spans="1:12">
      <c r="A4" s="4" t="s">
        <v>1</v>
      </c>
      <c r="B4" s="4"/>
      <c r="C4" s="4"/>
      <c r="D4" s="4" t="s">
        <v>2</v>
      </c>
      <c r="E4" s="4"/>
      <c r="F4" s="5"/>
      <c r="G4" s="4"/>
      <c r="H4" s="4"/>
      <c r="I4" s="4"/>
      <c r="J4" s="4"/>
      <c r="K4" s="4"/>
      <c r="L4" s="6"/>
    </row>
    <row r="5" spans="1:12">
      <c r="A5" s="4" t="s">
        <v>3</v>
      </c>
      <c r="B5" s="4"/>
      <c r="C5" s="4"/>
      <c r="D5" s="4" t="s">
        <v>4</v>
      </c>
      <c r="E5" s="4"/>
      <c r="F5" s="5"/>
      <c r="G5" s="4"/>
      <c r="H5" s="4"/>
      <c r="I5" s="4"/>
      <c r="J5" s="4"/>
      <c r="K5" s="4"/>
      <c r="L5" s="6"/>
    </row>
    <row r="6" spans="1:12">
      <c r="A6" s="4" t="s">
        <v>5</v>
      </c>
      <c r="B6" s="4"/>
      <c r="C6" s="4"/>
      <c r="D6" s="4" t="s">
        <v>6</v>
      </c>
      <c r="E6" s="4"/>
      <c r="F6" s="5"/>
      <c r="G6" s="4"/>
      <c r="H6" s="4"/>
      <c r="I6" s="4"/>
      <c r="J6" s="4"/>
      <c r="K6" s="4"/>
      <c r="L6" s="6"/>
    </row>
    <row r="7" spans="1:12">
      <c r="A7" s="4" t="s">
        <v>7</v>
      </c>
      <c r="B7" s="4"/>
      <c r="C7" s="4"/>
      <c r="D7" s="4" t="s">
        <v>8</v>
      </c>
      <c r="E7" s="4"/>
      <c r="F7" s="5"/>
      <c r="G7" s="4"/>
      <c r="H7" s="4"/>
      <c r="I7" s="4"/>
      <c r="J7" s="4"/>
      <c r="K7" s="4"/>
      <c r="L7" s="6"/>
    </row>
    <row r="8" spans="1:12">
      <c r="A8" s="4" t="s">
        <v>9</v>
      </c>
      <c r="B8" s="4">
        <v>3970</v>
      </c>
      <c r="C8" s="4"/>
      <c r="D8" s="4"/>
      <c r="E8" s="4"/>
      <c r="F8" s="5"/>
      <c r="G8" s="4"/>
      <c r="H8" s="4"/>
      <c r="I8" s="4"/>
      <c r="J8" s="4"/>
      <c r="K8" s="4"/>
      <c r="L8" s="6"/>
    </row>
    <row r="9" spans="1:12">
      <c r="A9" s="4"/>
      <c r="B9" s="4"/>
      <c r="C9" s="4"/>
      <c r="D9" s="4"/>
      <c r="E9" s="4"/>
      <c r="F9" s="5"/>
      <c r="G9" s="4"/>
      <c r="H9" s="4"/>
      <c r="I9" s="4"/>
      <c r="J9" s="4"/>
      <c r="K9" s="4"/>
      <c r="L9" s="6"/>
    </row>
    <row r="10" spans="1:12">
      <c r="A10" s="7" t="s">
        <v>10</v>
      </c>
      <c r="B10" s="4"/>
      <c r="C10" s="4"/>
      <c r="D10" s="4"/>
      <c r="E10" s="4"/>
      <c r="F10" s="5"/>
      <c r="G10" s="4"/>
      <c r="H10" s="4"/>
      <c r="I10" s="4"/>
      <c r="J10" s="4"/>
      <c r="K10" s="4"/>
      <c r="L10" s="6"/>
    </row>
    <row r="11" spans="1:12" ht="15.75" thickBot="1">
      <c r="A11" s="4"/>
      <c r="B11" s="4"/>
      <c r="C11" s="4"/>
      <c r="D11" s="4"/>
      <c r="E11" s="4"/>
      <c r="F11" s="5"/>
      <c r="G11" s="4"/>
      <c r="H11" s="4"/>
      <c r="I11" s="4"/>
      <c r="J11" s="4"/>
      <c r="K11" s="4"/>
      <c r="L11" s="6"/>
    </row>
    <row r="12" spans="1:12">
      <c r="A12" s="8" t="s">
        <v>11</v>
      </c>
      <c r="B12" s="9" t="s">
        <v>12</v>
      </c>
      <c r="C12" s="10"/>
      <c r="D12" s="10"/>
      <c r="E12" s="11"/>
      <c r="F12" s="12"/>
      <c r="G12" s="9" t="s">
        <v>13</v>
      </c>
      <c r="H12" s="10"/>
      <c r="I12" s="10"/>
      <c r="J12" s="10"/>
      <c r="K12" s="13"/>
      <c r="L12" s="6"/>
    </row>
    <row r="13" spans="1:12" ht="26.25" thickBot="1">
      <c r="A13" s="14"/>
      <c r="B13" s="15" t="s">
        <v>14</v>
      </c>
      <c r="C13" s="16" t="s">
        <v>15</v>
      </c>
      <c r="D13" s="17" t="s">
        <v>16</v>
      </c>
      <c r="E13" s="16" t="s">
        <v>17</v>
      </c>
      <c r="F13" s="18" t="s">
        <v>18</v>
      </c>
      <c r="G13" s="19" t="s">
        <v>14</v>
      </c>
      <c r="H13" s="20" t="s">
        <v>15</v>
      </c>
      <c r="I13" s="21" t="s">
        <v>16</v>
      </c>
      <c r="J13" s="20" t="s">
        <v>17</v>
      </c>
      <c r="K13" s="22" t="s">
        <v>18</v>
      </c>
      <c r="L13" s="6"/>
    </row>
    <row r="14" spans="1:12">
      <c r="A14" s="23" t="s">
        <v>19</v>
      </c>
      <c r="B14" s="24">
        <v>803469.6</v>
      </c>
      <c r="C14" s="25">
        <v>151632</v>
      </c>
      <c r="D14" s="25"/>
      <c r="E14" s="25"/>
      <c r="F14" s="26">
        <f t="shared" ref="F14:F24" si="0">SUM(B14:E14)</f>
        <v>955101.6</v>
      </c>
      <c r="G14" s="24">
        <v>799107.62</v>
      </c>
      <c r="H14" s="25">
        <v>5972.4000000000033</v>
      </c>
      <c r="I14" s="25"/>
      <c r="J14" s="25"/>
      <c r="K14" s="26">
        <f t="shared" ref="K14:K24" si="1">SUM(G14:J14)</f>
        <v>805080.02</v>
      </c>
      <c r="L14" s="6"/>
    </row>
    <row r="15" spans="1:12">
      <c r="A15" s="23" t="s">
        <v>20</v>
      </c>
      <c r="B15" s="27">
        <v>58028.36</v>
      </c>
      <c r="C15" s="28">
        <v>6000</v>
      </c>
      <c r="D15" s="28"/>
      <c r="E15" s="28"/>
      <c r="F15" s="29">
        <f t="shared" si="0"/>
        <v>64028.36</v>
      </c>
      <c r="G15" s="27">
        <v>61841.03</v>
      </c>
      <c r="H15" s="28">
        <v>3500</v>
      </c>
      <c r="I15" s="28"/>
      <c r="J15" s="28"/>
      <c r="K15" s="29">
        <f t="shared" si="1"/>
        <v>65341.03</v>
      </c>
      <c r="L15" s="6"/>
    </row>
    <row r="16" spans="1:12">
      <c r="A16" s="23" t="s">
        <v>21</v>
      </c>
      <c r="B16" s="27">
        <v>210163.62</v>
      </c>
      <c r="C16" s="28"/>
      <c r="D16" s="28"/>
      <c r="E16" s="28"/>
      <c r="F16" s="29">
        <f t="shared" si="0"/>
        <v>210163.62</v>
      </c>
      <c r="G16" s="27">
        <v>221451.39</v>
      </c>
      <c r="H16" s="28"/>
      <c r="I16" s="28"/>
      <c r="J16" s="28"/>
      <c r="K16" s="29">
        <f t="shared" si="1"/>
        <v>221451.39</v>
      </c>
      <c r="L16" s="6"/>
    </row>
    <row r="17" spans="1:12">
      <c r="A17" s="30" t="s">
        <v>22</v>
      </c>
      <c r="B17" s="27">
        <v>690.8</v>
      </c>
      <c r="C17" s="28"/>
      <c r="D17" s="28"/>
      <c r="E17" s="28"/>
      <c r="F17" s="29">
        <f t="shared" si="0"/>
        <v>690.8</v>
      </c>
      <c r="G17" s="27">
        <v>644.15000000000009</v>
      </c>
      <c r="H17" s="28"/>
      <c r="I17" s="28"/>
      <c r="J17" s="28"/>
      <c r="K17" s="29">
        <f t="shared" si="1"/>
        <v>644.15000000000009</v>
      </c>
      <c r="L17" s="6"/>
    </row>
    <row r="18" spans="1:12">
      <c r="A18" s="23" t="s">
        <v>23</v>
      </c>
      <c r="B18" s="27">
        <v>101022.92</v>
      </c>
      <c r="C18" s="28"/>
      <c r="D18" s="28">
        <v>25528.823500000002</v>
      </c>
      <c r="E18" s="28"/>
      <c r="F18" s="29">
        <f t="shared" si="0"/>
        <v>126551.7435</v>
      </c>
      <c r="G18" s="27">
        <v>157532.60999999999</v>
      </c>
      <c r="H18" s="28"/>
      <c r="I18" s="28">
        <v>25528.823500000002</v>
      </c>
      <c r="J18" s="28"/>
      <c r="K18" s="29">
        <f t="shared" si="1"/>
        <v>183061.43349999998</v>
      </c>
      <c r="L18" s="6"/>
    </row>
    <row r="19" spans="1:12">
      <c r="A19" s="30" t="s">
        <v>24</v>
      </c>
      <c r="B19" s="27">
        <v>3193.96</v>
      </c>
      <c r="C19" s="28"/>
      <c r="D19" s="28"/>
      <c r="E19" s="28"/>
      <c r="F19" s="29">
        <f t="shared" si="0"/>
        <v>3193.96</v>
      </c>
      <c r="G19" s="27">
        <v>3068.3999999999996</v>
      </c>
      <c r="H19" s="28"/>
      <c r="I19" s="28"/>
      <c r="J19" s="28"/>
      <c r="K19" s="29">
        <f t="shared" si="1"/>
        <v>3068.3999999999996</v>
      </c>
      <c r="L19" s="6"/>
    </row>
    <row r="20" spans="1:12">
      <c r="A20" s="31" t="s">
        <v>25</v>
      </c>
      <c r="B20" s="27">
        <v>834850.03</v>
      </c>
      <c r="C20" s="28"/>
      <c r="D20" s="28">
        <v>384134.34630800004</v>
      </c>
      <c r="E20" s="28"/>
      <c r="F20" s="29">
        <f t="shared" si="0"/>
        <v>1218984.3763080002</v>
      </c>
      <c r="G20" s="27">
        <v>832877.97</v>
      </c>
      <c r="H20" s="28"/>
      <c r="I20" s="28">
        <v>384134.34630800004</v>
      </c>
      <c r="J20" s="28"/>
      <c r="K20" s="29">
        <f t="shared" si="1"/>
        <v>1217012.3163080001</v>
      </c>
      <c r="L20" s="6"/>
    </row>
    <row r="21" spans="1:12">
      <c r="A21" s="30" t="s">
        <v>26</v>
      </c>
      <c r="B21" s="27">
        <v>6588.6299999999992</v>
      </c>
      <c r="C21" s="28"/>
      <c r="D21" s="28"/>
      <c r="E21" s="28"/>
      <c r="F21" s="29">
        <f t="shared" si="0"/>
        <v>6588.6299999999992</v>
      </c>
      <c r="G21" s="27">
        <v>7153.6100000000006</v>
      </c>
      <c r="H21" s="28"/>
      <c r="I21" s="28"/>
      <c r="J21" s="28"/>
      <c r="K21" s="29">
        <f t="shared" si="1"/>
        <v>7153.6100000000006</v>
      </c>
      <c r="L21" s="6"/>
    </row>
    <row r="22" spans="1:12">
      <c r="A22" s="32" t="s">
        <v>27</v>
      </c>
      <c r="B22" s="27"/>
      <c r="C22" s="28">
        <v>12680.4</v>
      </c>
      <c r="D22" s="28"/>
      <c r="E22" s="28"/>
      <c r="F22" s="29">
        <f t="shared" si="0"/>
        <v>12680.4</v>
      </c>
      <c r="G22" s="27"/>
      <c r="H22" s="33">
        <v>6780.4</v>
      </c>
      <c r="I22" s="28"/>
      <c r="J22" s="28"/>
      <c r="K22" s="29">
        <f t="shared" si="1"/>
        <v>6780.4</v>
      </c>
      <c r="L22" s="6"/>
    </row>
    <row r="23" spans="1:12">
      <c r="A23" s="34" t="s">
        <v>28</v>
      </c>
      <c r="B23" s="35"/>
      <c r="C23" s="33">
        <v>132000</v>
      </c>
      <c r="D23" s="33"/>
      <c r="E23" s="33"/>
      <c r="F23" s="29">
        <f t="shared" si="0"/>
        <v>132000</v>
      </c>
      <c r="G23" s="35"/>
      <c r="H23" s="33">
        <v>77000</v>
      </c>
      <c r="I23" s="33"/>
      <c r="J23" s="33"/>
      <c r="K23" s="29">
        <f t="shared" si="1"/>
        <v>77000</v>
      </c>
      <c r="L23" s="6"/>
    </row>
    <row r="24" spans="1:12" ht="15.75" thickBot="1">
      <c r="A24" s="32" t="s">
        <v>29</v>
      </c>
      <c r="B24" s="36">
        <v>74.551179999999988</v>
      </c>
      <c r="C24" s="37"/>
      <c r="D24" s="37"/>
      <c r="E24" s="37"/>
      <c r="F24" s="38">
        <f t="shared" si="0"/>
        <v>74.551179999999988</v>
      </c>
      <c r="G24" s="36">
        <v>74.551179999999988</v>
      </c>
      <c r="H24" s="37">
        <v>101.191075</v>
      </c>
      <c r="I24" s="37"/>
      <c r="J24" s="37"/>
      <c r="K24" s="29">
        <f t="shared" si="1"/>
        <v>175.742255</v>
      </c>
      <c r="L24" s="6"/>
    </row>
    <row r="25" spans="1:12" ht="15.75" thickBot="1">
      <c r="A25" s="39" t="s">
        <v>30</v>
      </c>
      <c r="B25" s="40">
        <f>SUM(B14:B24)</f>
        <v>2018082.4711799999</v>
      </c>
      <c r="C25" s="40">
        <f t="shared" ref="C25:K25" si="2">SUM(C14:C24)</f>
        <v>302312.40000000002</v>
      </c>
      <c r="D25" s="40">
        <f t="shared" si="2"/>
        <v>409663.16980800004</v>
      </c>
      <c r="E25" s="40">
        <f t="shared" si="2"/>
        <v>0</v>
      </c>
      <c r="F25" s="40">
        <f t="shared" si="2"/>
        <v>2730058.0409880001</v>
      </c>
      <c r="G25" s="40">
        <f t="shared" si="2"/>
        <v>2083751.3311799997</v>
      </c>
      <c r="H25" s="40">
        <f t="shared" si="2"/>
        <v>93353.991074999998</v>
      </c>
      <c r="I25" s="40">
        <f t="shared" si="2"/>
        <v>409663.16980800004</v>
      </c>
      <c r="J25" s="40">
        <f t="shared" si="2"/>
        <v>0</v>
      </c>
      <c r="K25" s="40">
        <f t="shared" si="2"/>
        <v>2586768.4920629994</v>
      </c>
      <c r="L25" s="41"/>
    </row>
    <row r="28" spans="1:12">
      <c r="A28" s="42" t="s">
        <v>31</v>
      </c>
      <c r="B28" s="5"/>
      <c r="C28" s="5"/>
      <c r="D28" s="5"/>
      <c r="E28" s="5"/>
      <c r="F28" s="5"/>
    </row>
    <row r="29" spans="1:12" ht="38.25">
      <c r="A29" s="43" t="s">
        <v>11</v>
      </c>
      <c r="B29" s="44" t="s">
        <v>32</v>
      </c>
      <c r="C29" s="44" t="s">
        <v>33</v>
      </c>
      <c r="D29" s="44" t="s">
        <v>34</v>
      </c>
      <c r="E29" s="44" t="s">
        <v>35</v>
      </c>
      <c r="F29" s="45" t="s">
        <v>36</v>
      </c>
    </row>
    <row r="30" spans="1:12" ht="25.5">
      <c r="A30" s="46" t="s">
        <v>37</v>
      </c>
      <c r="B30" s="28">
        <v>-180461.64</v>
      </c>
      <c r="C30" s="28">
        <f>K14+K15+K24+K22+K23</f>
        <v>954377.19225500012</v>
      </c>
      <c r="D30" s="28">
        <f>SUM(D32:D60)</f>
        <v>878775.71189037652</v>
      </c>
      <c r="E30" s="28">
        <f>SUM(E32:E60)</f>
        <v>1102487.3820223766</v>
      </c>
      <c r="F30" s="47">
        <f>SUM(B30+C30-E30)+C31</f>
        <v>-317705.66976737656</v>
      </c>
    </row>
    <row r="31" spans="1:12" ht="25.5">
      <c r="A31" s="48" t="s">
        <v>38</v>
      </c>
      <c r="B31" s="28"/>
      <c r="C31" s="28">
        <f>K17+K19+K21</f>
        <v>10866.16</v>
      </c>
      <c r="D31" s="28"/>
      <c r="E31" s="28"/>
      <c r="F31" s="47"/>
    </row>
    <row r="32" spans="1:12">
      <c r="A32" s="49" t="s">
        <v>39</v>
      </c>
      <c r="B32" s="50"/>
      <c r="C32" s="50"/>
      <c r="D32" s="50">
        <v>2598.7268749999998</v>
      </c>
      <c r="E32" s="50">
        <v>2598.7268749999998</v>
      </c>
      <c r="F32" s="51"/>
      <c r="G32" s="52"/>
    </row>
    <row r="33" spans="1:8">
      <c r="A33" s="53" t="str">
        <f>A64</f>
        <v>Перерасчет ОДН 2013,2014,2015г.г.</v>
      </c>
      <c r="B33" s="50"/>
      <c r="C33" s="50"/>
      <c r="D33" s="50"/>
      <c r="E33" s="50">
        <v>95284.800000000003</v>
      </c>
      <c r="F33" s="51"/>
      <c r="G33" s="52"/>
    </row>
    <row r="34" spans="1:8">
      <c r="A34" s="54" t="s">
        <v>40</v>
      </c>
      <c r="B34" s="51"/>
      <c r="C34" s="51"/>
      <c r="D34" s="51">
        <v>4577.590909090909</v>
      </c>
      <c r="E34" s="51">
        <v>4577.590909090909</v>
      </c>
      <c r="F34" s="51"/>
      <c r="G34" s="52"/>
      <c r="H34" s="5"/>
    </row>
    <row r="35" spans="1:8">
      <c r="A35" s="55" t="s">
        <v>41</v>
      </c>
      <c r="B35" s="51"/>
      <c r="C35" s="51"/>
      <c r="D35" s="51">
        <v>13000</v>
      </c>
      <c r="E35" s="51">
        <v>13000</v>
      </c>
      <c r="F35" s="51"/>
      <c r="G35" s="52"/>
      <c r="H35" s="5"/>
    </row>
    <row r="36" spans="1:8">
      <c r="A36" s="56" t="s">
        <v>42</v>
      </c>
      <c r="B36" s="51"/>
      <c r="C36" s="51"/>
      <c r="D36" s="51">
        <v>8238</v>
      </c>
      <c r="E36" s="51">
        <v>8238</v>
      </c>
      <c r="F36" s="51"/>
      <c r="G36" s="52"/>
      <c r="H36" s="5"/>
    </row>
    <row r="37" spans="1:8">
      <c r="A37" s="56" t="s">
        <v>43</v>
      </c>
      <c r="B37" s="51"/>
      <c r="C37" s="51"/>
      <c r="D37" s="51">
        <v>30200</v>
      </c>
      <c r="E37" s="51">
        <v>30200</v>
      </c>
      <c r="F37" s="51"/>
      <c r="G37" s="52"/>
      <c r="H37" s="5"/>
    </row>
    <row r="38" spans="1:8">
      <c r="A38" s="56" t="s">
        <v>44</v>
      </c>
      <c r="B38" s="51"/>
      <c r="C38" s="51"/>
      <c r="D38" s="51">
        <v>44838</v>
      </c>
      <c r="E38" s="51">
        <v>44838</v>
      </c>
      <c r="F38" s="51"/>
      <c r="G38" s="52"/>
      <c r="H38" s="5"/>
    </row>
    <row r="39" spans="1:8">
      <c r="A39" s="56" t="s">
        <v>45</v>
      </c>
      <c r="B39" s="51"/>
      <c r="C39" s="51"/>
      <c r="D39" s="51">
        <v>36000</v>
      </c>
      <c r="E39" s="51">
        <v>36000</v>
      </c>
      <c r="F39" s="51"/>
      <c r="G39" s="52"/>
      <c r="H39" s="5"/>
    </row>
    <row r="40" spans="1:8">
      <c r="A40" s="55" t="s">
        <v>46</v>
      </c>
      <c r="B40" s="51"/>
      <c r="C40" s="51"/>
      <c r="D40" s="51">
        <v>29670</v>
      </c>
      <c r="E40" s="51">
        <v>29670</v>
      </c>
      <c r="F40" s="51"/>
      <c r="G40" s="52"/>
      <c r="H40" s="5"/>
    </row>
    <row r="41" spans="1:8">
      <c r="A41" s="56" t="s">
        <v>47</v>
      </c>
      <c r="B41" s="51"/>
      <c r="C41" s="51"/>
      <c r="D41" s="51">
        <v>6130.9800000000005</v>
      </c>
      <c r="E41" s="51">
        <v>6130.9800000000005</v>
      </c>
      <c r="F41" s="51"/>
      <c r="G41" s="52"/>
      <c r="H41" s="5"/>
    </row>
    <row r="42" spans="1:8">
      <c r="A42" s="56" t="s">
        <v>48</v>
      </c>
      <c r="B42" s="51"/>
      <c r="C42" s="51"/>
      <c r="D42" s="51">
        <v>9000</v>
      </c>
      <c r="E42" s="51">
        <v>9000</v>
      </c>
      <c r="F42" s="51"/>
      <c r="G42" s="52"/>
      <c r="H42" s="5"/>
    </row>
    <row r="43" spans="1:8">
      <c r="A43" s="56" t="s">
        <v>49</v>
      </c>
      <c r="B43" s="51"/>
      <c r="C43" s="51"/>
      <c r="D43" s="51">
        <v>8000</v>
      </c>
      <c r="E43" s="51">
        <v>8000</v>
      </c>
      <c r="F43" s="51"/>
      <c r="G43" s="52"/>
      <c r="H43" s="5"/>
    </row>
    <row r="44" spans="1:8">
      <c r="A44" s="56" t="s">
        <v>50</v>
      </c>
      <c r="B44" s="51"/>
      <c r="C44" s="51"/>
      <c r="D44" s="51">
        <v>3524.065714285714</v>
      </c>
      <c r="E44" s="51">
        <v>3524.065714285714</v>
      </c>
      <c r="F44" s="51"/>
      <c r="G44" s="52"/>
      <c r="H44" s="5"/>
    </row>
    <row r="45" spans="1:8">
      <c r="A45" s="56" t="s">
        <v>51</v>
      </c>
      <c r="B45" s="51"/>
      <c r="C45" s="51"/>
      <c r="D45" s="51">
        <v>1074.67</v>
      </c>
      <c r="E45" s="51">
        <v>1074.67</v>
      </c>
      <c r="F45" s="51"/>
      <c r="G45" s="52"/>
      <c r="H45" s="5"/>
    </row>
    <row r="46" spans="1:8">
      <c r="A46" s="56" t="s">
        <v>52</v>
      </c>
      <c r="B46" s="51"/>
      <c r="C46" s="51"/>
      <c r="D46" s="51">
        <v>4332.7800000000007</v>
      </c>
      <c r="E46" s="51">
        <v>4332.7800000000007</v>
      </c>
      <c r="F46" s="51"/>
      <c r="G46" s="52"/>
      <c r="H46" s="5"/>
    </row>
    <row r="47" spans="1:8">
      <c r="A47" s="56" t="s">
        <v>53</v>
      </c>
      <c r="B47" s="51"/>
      <c r="C47" s="51"/>
      <c r="D47" s="51">
        <v>3100.92</v>
      </c>
      <c r="E47" s="51">
        <v>3100.92</v>
      </c>
      <c r="F47" s="51"/>
      <c r="G47" s="52"/>
      <c r="H47" s="5"/>
    </row>
    <row r="48" spans="1:8">
      <c r="A48" s="56" t="s">
        <v>54</v>
      </c>
      <c r="B48" s="51"/>
      <c r="C48" s="51"/>
      <c r="D48" s="51">
        <v>1430.92</v>
      </c>
      <c r="E48" s="51">
        <v>1430.92</v>
      </c>
      <c r="F48" s="51"/>
      <c r="G48" s="52"/>
      <c r="H48" s="5"/>
    </row>
    <row r="49" spans="1:8">
      <c r="A49" s="56" t="s">
        <v>55</v>
      </c>
      <c r="B49" s="51"/>
      <c r="C49" s="51"/>
      <c r="D49" s="51">
        <v>7725</v>
      </c>
      <c r="E49" s="51">
        <v>7725</v>
      </c>
      <c r="F49" s="51"/>
      <c r="G49" s="52"/>
      <c r="H49" s="5"/>
    </row>
    <row r="50" spans="1:8">
      <c r="A50" s="55" t="s">
        <v>56</v>
      </c>
      <c r="B50" s="51"/>
      <c r="C50" s="51"/>
      <c r="D50" s="51">
        <v>19755.782692000001</v>
      </c>
      <c r="E50" s="51">
        <v>19755.782692000001</v>
      </c>
      <c r="F50" s="51"/>
      <c r="G50" s="52"/>
      <c r="H50" s="5"/>
    </row>
    <row r="51" spans="1:8">
      <c r="A51" s="55" t="s">
        <v>57</v>
      </c>
      <c r="B51" s="51"/>
      <c r="C51" s="51"/>
      <c r="D51" s="51">
        <f>19542.282407+3053</f>
        <v>22595.282406999999</v>
      </c>
      <c r="E51" s="51">
        <f>19542.282407+3053</f>
        <v>22595.282406999999</v>
      </c>
      <c r="F51" s="51"/>
      <c r="G51" s="52"/>
      <c r="H51" s="5"/>
    </row>
    <row r="52" spans="1:8">
      <c r="A52" s="55" t="s">
        <v>58</v>
      </c>
      <c r="B52" s="51"/>
      <c r="C52" s="51"/>
      <c r="D52" s="51">
        <v>6234.1597879999999</v>
      </c>
      <c r="E52" s="51">
        <v>6234.1597879999999</v>
      </c>
      <c r="F52" s="51"/>
      <c r="G52" s="52"/>
      <c r="H52" s="5"/>
    </row>
    <row r="53" spans="1:8">
      <c r="A53" s="57" t="s">
        <v>59</v>
      </c>
      <c r="B53" s="51"/>
      <c r="C53" s="51"/>
      <c r="D53" s="51">
        <v>14897.32559</v>
      </c>
      <c r="E53" s="51">
        <v>14897.32559</v>
      </c>
      <c r="F53" s="51"/>
      <c r="G53" s="52"/>
      <c r="H53" s="5"/>
    </row>
    <row r="54" spans="1:8">
      <c r="A54" s="58" t="s">
        <v>60</v>
      </c>
      <c r="B54" s="51"/>
      <c r="C54" s="51"/>
      <c r="D54" s="51">
        <v>12066</v>
      </c>
      <c r="E54" s="51">
        <v>12066</v>
      </c>
      <c r="F54" s="51"/>
      <c r="G54" s="52"/>
      <c r="H54" s="5"/>
    </row>
    <row r="55" spans="1:8">
      <c r="A55" s="56" t="s">
        <v>61</v>
      </c>
      <c r="B55" s="51"/>
      <c r="C55" s="51"/>
      <c r="D55" s="50">
        <v>18240</v>
      </c>
      <c r="E55" s="50">
        <v>18240</v>
      </c>
      <c r="F55" s="51"/>
      <c r="G55" s="52"/>
      <c r="H55" s="5"/>
    </row>
    <row r="56" spans="1:8" ht="25.5">
      <c r="A56" s="58" t="s">
        <v>62</v>
      </c>
      <c r="B56" s="51"/>
      <c r="C56" s="51"/>
      <c r="D56" s="51">
        <v>358199.534942</v>
      </c>
      <c r="E56" s="51">
        <v>505805.36280399997</v>
      </c>
      <c r="F56" s="51"/>
      <c r="G56" s="52"/>
      <c r="H56" s="5"/>
    </row>
    <row r="57" spans="1:8">
      <c r="A57" s="58" t="s">
        <v>63</v>
      </c>
      <c r="B57" s="51"/>
      <c r="C57" s="51"/>
      <c r="D57" s="51">
        <v>115593.642544</v>
      </c>
      <c r="E57" s="51">
        <v>95618.151427999997</v>
      </c>
      <c r="F57" s="51"/>
      <c r="G57" s="52"/>
    </row>
    <row r="58" spans="1:8">
      <c r="A58" s="59" t="s">
        <v>64</v>
      </c>
      <c r="B58" s="51"/>
      <c r="C58" s="51"/>
      <c r="D58" s="51">
        <v>749.92076799999995</v>
      </c>
      <c r="E58" s="51">
        <v>749.92076799999995</v>
      </c>
      <c r="F58" s="51"/>
      <c r="G58" s="52"/>
    </row>
    <row r="59" spans="1:8">
      <c r="A59" s="59" t="s">
        <v>65</v>
      </c>
      <c r="B59" s="51">
        <v>-14677.3</v>
      </c>
      <c r="C59" s="51"/>
      <c r="D59" s="51">
        <v>64807.466613999997</v>
      </c>
      <c r="E59" s="51">
        <v>65604</v>
      </c>
      <c r="F59" s="51">
        <f>B59+D59-E59</f>
        <v>-15473.833385999998</v>
      </c>
      <c r="G59" s="52"/>
    </row>
    <row r="60" spans="1:8">
      <c r="A60" s="59" t="s">
        <v>20</v>
      </c>
      <c r="B60" s="51"/>
      <c r="C60" s="51"/>
      <c r="D60" s="51">
        <v>32194.943047000001</v>
      </c>
      <c r="E60" s="51">
        <v>32194.943047000001</v>
      </c>
      <c r="F60" s="60"/>
      <c r="G60" s="52"/>
    </row>
    <row r="61" spans="1:8" ht="25.5">
      <c r="A61" s="61" t="s">
        <v>66</v>
      </c>
      <c r="B61" s="51">
        <v>-62531.51</v>
      </c>
      <c r="C61" s="51">
        <f>K18</f>
        <v>183061.43349999998</v>
      </c>
      <c r="D61" s="60">
        <v>172559</v>
      </c>
      <c r="E61" s="60">
        <v>229114.53320000001</v>
      </c>
      <c r="F61" s="60">
        <f>SUM(B61+C61-E61)</f>
        <v>-108584.60970000003</v>
      </c>
      <c r="G61" s="52"/>
    </row>
    <row r="62" spans="1:8">
      <c r="A62" s="61" t="s">
        <v>67</v>
      </c>
      <c r="B62" s="51">
        <v>-615170.84</v>
      </c>
      <c r="C62" s="51">
        <f>K20</f>
        <v>1217012.3163080001</v>
      </c>
      <c r="D62" s="60">
        <v>439485</v>
      </c>
      <c r="E62" s="60">
        <v>1048684.01</v>
      </c>
      <c r="F62" s="60">
        <f>SUM(B62+C62-E62)</f>
        <v>-446842.53369199985</v>
      </c>
      <c r="G62" s="52"/>
    </row>
    <row r="63" spans="1:8">
      <c r="A63" s="61" t="s">
        <v>68</v>
      </c>
      <c r="B63" s="51">
        <v>-138195.73000000001</v>
      </c>
      <c r="C63" s="51">
        <f>K16</f>
        <v>221451.39</v>
      </c>
      <c r="D63" s="60">
        <v>270710.256368</v>
      </c>
      <c r="E63" s="60">
        <v>273102.77</v>
      </c>
      <c r="F63" s="60">
        <f>SUM(B63+C63-E63)-E64</f>
        <v>-94562.310000000012</v>
      </c>
      <c r="G63" s="52"/>
    </row>
    <row r="64" spans="1:8">
      <c r="A64" s="48" t="s">
        <v>74</v>
      </c>
      <c r="B64" s="51"/>
      <c r="C64" s="51"/>
      <c r="D64" s="60"/>
      <c r="E64" s="60">
        <v>-95284.800000000003</v>
      </c>
      <c r="F64" s="60"/>
      <c r="G64" s="52"/>
    </row>
    <row r="65" spans="1:10">
      <c r="A65" s="62" t="s">
        <v>69</v>
      </c>
      <c r="B65" s="60">
        <f>SUM(B30:B63)-B59</f>
        <v>-996359.72</v>
      </c>
      <c r="C65" s="60">
        <f>SUM(C30:C63)</f>
        <v>2586768.4920630003</v>
      </c>
      <c r="D65" s="60">
        <f>SUM(D30+D61+D62+D63)</f>
        <v>1761529.9682583767</v>
      </c>
      <c r="E65" s="60">
        <f>SUM(E30+E61+E62+E63+E64)</f>
        <v>2558103.8952223766</v>
      </c>
      <c r="F65" s="60">
        <f>SUM(B65+C65-E65)</f>
        <v>-967695.12315937621</v>
      </c>
      <c r="G65" s="52"/>
    </row>
    <row r="66" spans="1:10">
      <c r="A66" s="63" t="s">
        <v>70</v>
      </c>
      <c r="B66" s="64"/>
      <c r="C66" s="64"/>
      <c r="D66" s="64"/>
      <c r="E66" s="64"/>
      <c r="F66" s="64"/>
      <c r="G66" s="63" t="s">
        <v>71</v>
      </c>
      <c r="H66" s="65"/>
      <c r="I66" s="65"/>
      <c r="J66" s="65"/>
    </row>
    <row r="67" spans="1:10">
      <c r="A67" s="63" t="s">
        <v>72</v>
      </c>
      <c r="B67" s="64"/>
      <c r="C67" s="64"/>
      <c r="D67" s="64"/>
      <c r="E67" s="64"/>
      <c r="F67" s="64"/>
      <c r="G67" s="63" t="s">
        <v>73</v>
      </c>
      <c r="H67" s="65"/>
      <c r="I67" s="65"/>
      <c r="J67" s="65"/>
    </row>
    <row r="68" spans="1:10">
      <c r="A68" s="63"/>
      <c r="B68" s="64"/>
      <c r="C68" s="64"/>
      <c r="D68" s="64"/>
      <c r="E68" s="64"/>
      <c r="F68" s="64"/>
      <c r="G68" s="63"/>
      <c r="H68" s="65"/>
      <c r="I68" s="65"/>
      <c r="J68" s="65"/>
    </row>
  </sheetData>
  <mergeCells count="3">
    <mergeCell ref="A12:A13"/>
    <mergeCell ref="B12:F12"/>
    <mergeCell ref="G12:K12"/>
  </mergeCells>
  <pageMargins left="0.11811023622047245" right="0.11811023622047245" top="0.35433070866141736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2016-07-15T10:53:40Z</dcterms:modified>
</cp:coreProperties>
</file>