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85" yWindow="-15" windowWidth="9660" windowHeight="12030" tabRatio="878"/>
  </bookViews>
  <sheets>
    <sheet name="Титул" sheetId="4" r:id="rId1"/>
    <sheet name="Долгосрочные параметры" sheetId="7" r:id="rId2"/>
    <sheet name="Полезный отпуск тепл. энергии" sheetId="5" r:id="rId3"/>
    <sheet name="Полезный отпуск теплоносителя" sheetId="6" r:id="rId4"/>
    <sheet name="Смета расходов 2018" sheetId="2" r:id="rId5"/>
    <sheet name="Расчет тарифов 2018" sheetId="1" r:id="rId6"/>
    <sheet name="Расчет НВВ и тарифов_2018-2020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#REF!</definedName>
    <definedName name="\m">#REF!</definedName>
    <definedName name="\n">#REF!</definedName>
    <definedName name="\o">#REF!</definedName>
    <definedName name="_a02">#REF!</definedName>
    <definedName name="_Bud3">#REF!</definedName>
    <definedName name="_CEH009">#REF!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'[1]MK 244'!#REF!</definedName>
    <definedName name="_Ob1">#REF!</definedName>
    <definedName name="_pg2">[2]COMPS!#REF!</definedName>
    <definedName name="_Regression_Int">1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'[4]Database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'[5]Продажи реальные и прогноз 20 л'!$E$47</definedName>
    <definedName name="AccessDatabase" hidden="1">"C:\Documents and Settings\Stassovsky\My Documents\MF\Current\2001 PROJECT N_1.mdb"</definedName>
    <definedName name="Actuality">'[6]Cover &amp; Parameters'!$D$13</definedName>
    <definedName name="Aircool">[7]DailySch!#REF!</definedName>
    <definedName name="Al">[8]январь!$D$28</definedName>
    <definedName name="Al_пр_тонн">[8]январь!$B$43</definedName>
    <definedName name="Al_тонн">[8]январь!$B$28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 localSheetId="1">'Долгосрочные параметры'!Base_OptClick</definedName>
    <definedName name="Base_OptClick" localSheetId="2">'Полезный отпуск тепл. энергии'!Base_OptClick</definedName>
    <definedName name="Base_OptClick" localSheetId="3">'Полезный отпуск теплоносителя'!Base_OptClick</definedName>
    <definedName name="Base_OptClick" localSheetId="4">'Смета расходов 2018'!Base_OptClick</definedName>
    <definedName name="Base_OptClick">'Полезный отпуск тепл. энергии'!Base_OptClick</definedName>
    <definedName name="bb">'[5]Продажи реальные и прогноз 20 л'!$F$47</definedName>
    <definedName name="BBC">#REF!</definedName>
    <definedName name="bdds_month_fact">'[9]БДДС month (ф)'!$A$8:$S$176</definedName>
    <definedName name="bdds_month_plan">'[9]БДДС month (п)'!$A$8:$S$176</definedName>
    <definedName name="bl">'[10]0_33'!$F$43</definedName>
    <definedName name="BLPH1" hidden="1">'[11]Share Price 2002'!#REF!</definedName>
    <definedName name="BLPH2" hidden="1">'[11]Share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1">{0.1;0;0.382758620689655;0;0;0;0.258620689655172;0;0.258620689655172}</definedName>
    <definedName name="Car" localSheetId="2">{0.1;0;0.382758620689655;0;0;0;0.258620689655172;0;0.258620689655172}</definedName>
    <definedName name="Car" localSheetId="3">{0.1;0;0.382758620689655;0;0;0;0.258620689655172;0;0.258620689655172}</definedName>
    <definedName name="Car" localSheetId="4">{0.1;0;0.382758620689655;0;0;0;0.258620689655172;0;0.258620689655172}</definedName>
    <definedName name="Car">{0.1;0;0.382758620689655;0;0;0;0.258620689655172;0;0.258620689655172}</definedName>
    <definedName name="CASH">[12]LDE!#REF!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[12]LDE!#REF!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[13]Sheet1!#REF!</definedName>
    <definedName name="Cname2">[13]Sheet1!#REF!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'[4]Database (RUR)Mar YTD'!#REF!</definedName>
    <definedName name="CODE3">#REF!</definedName>
    <definedName name="CoGS">#REF!</definedName>
    <definedName name="Company">[14]Controls!$C$6</definedName>
    <definedName name="ComparableAnalysis">#REF!</definedName>
    <definedName name="CompOt" localSheetId="1">'Долгосрочные параметры'!CompOt</definedName>
    <definedName name="CompOt" localSheetId="2">'Полезный отпуск тепл. энергии'!CompOt</definedName>
    <definedName name="CompOt" localSheetId="3">'Полезный отпуск теплоносителя'!CompOt</definedName>
    <definedName name="CompOt" localSheetId="4">'Смета расходов 2018'!CompOt</definedName>
    <definedName name="CompOt">'Полезный отпуск тепл. энергии'!CompOt</definedName>
    <definedName name="CompRas" localSheetId="1">'Долгосрочные параметры'!CompRas</definedName>
    <definedName name="CompRas" localSheetId="2">'Полезный отпуск тепл. энергии'!CompRas</definedName>
    <definedName name="CompRas" localSheetId="3">'Полезный отпуск теплоносителя'!CompRas</definedName>
    <definedName name="CompRas" localSheetId="4">'Смета расходов 2018'!CompRas</definedName>
    <definedName name="CompRas">'Полезный отпуск тепл. энергии'!CompRas</definedName>
    <definedName name="ConvertHide" localSheetId="1">#REF!</definedName>
    <definedName name="ConvertHide">#REF!</definedName>
    <definedName name="Convertible_Debt_1_1" localSheetId="1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1">{0.1;0;0.382758620689655;0;0;0;0.258620689655172;0;0.258620689655172}</definedName>
    <definedName name="countries" localSheetId="2">{0.1;0;0.382758620689655;0;0;0;0.258620689655172;0;0.258620689655172}</definedName>
    <definedName name="countries" localSheetId="3">{0.1;0;0.382758620689655;0;0;0;0.258620689655172;0;0.258620689655172}</definedName>
    <definedName name="countries" localSheetId="4">{0.1;0;0.382758620689655;0;0;0;0.258620689655172;0;0.258620689655172}</definedName>
    <definedName name="countries">{0.1;0;0.382758620689655;0;0;0;0.258620689655172;0;0.258620689655172}</definedName>
    <definedName name="Country">#REF!</definedName>
    <definedName name="cpaex_excl">#REF!</definedName>
    <definedName name="Cu">[8]январь!$D$33</definedName>
    <definedName name="CurrentSO">#REF!</definedName>
    <definedName name="CurrentYear">#REF!</definedName>
    <definedName name="Cut">#REF!</definedName>
    <definedName name="D" localSheetId="1">{0.1;0;0.382758620689655;0;0;0;0.258620689655172;0;0.258620689655172}</definedName>
    <definedName name="D" localSheetId="2">{0.1;0;0.382758620689655;0;0;0;0.258620689655172;0;0.258620689655172}</definedName>
    <definedName name="D" localSheetId="3">{0.1;0;0.382758620689655;0;0;0;0.258620689655172;0;0.258620689655172}</definedName>
    <definedName name="D" localSheetId="4">{0.1;0;0.382758620689655;0;0;0;0.258620689655172;0;0.258620689655172}</definedName>
    <definedName name="D">{0.1;0;0.382758620689655;0;0;0;0.258620689655172;0;0.258620689655172}</definedName>
    <definedName name="d_r">#REF!</definedName>
    <definedName name="Data">[15]SCO3!$N$22:$N$25</definedName>
    <definedName name="Data4">[15]SCO3!$N$22:$N$25</definedName>
    <definedName name="Data5">[15]SCO3!$N$15:$N$18</definedName>
    <definedName name="DateHeader">[14]Controls!$E$27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'[16]2003'!#REF!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[12]LDE!#REF!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'[17]Фин план'!#REF!</definedName>
    <definedName name="DEM_опл_мет">'[17]Фин план'!#REF!</definedName>
    <definedName name="DEM_опл_откл">'[17]Фин план'!#REF!</definedName>
    <definedName name="DEM_опл_проч">'[17]Фин план'!#REF!</definedName>
    <definedName name="DEM_оплата">'[17]Фин план'!#REF!</definedName>
    <definedName name="DEM_потр">'[17]Фин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[18]CONT.!#REF!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[13]Sheet1!#REF!</definedName>
    <definedName name="Dominioni">[7]DailySch!#REF!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[19]СТАЛЬ!$E$7:$E$132</definedName>
    <definedName name="E2M_STEEL">[19]СТАЛЬ!$H$7:$H$132</definedName>
    <definedName name="E2S_STEEL">[19]СТАЛЬ!$G$7:$G$132</definedName>
    <definedName name="EBITDA">#REF!</definedName>
    <definedName name="EBITDAAdjustment">#REF!</definedName>
    <definedName name="ECI">[7]DailySch!#REF!</definedName>
    <definedName name="Ed1.">'[20]Balance Sh+Indices'!#REF!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[7]DailySch!#REF!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[13]Sheet1!$D$60</definedName>
    <definedName name="EUROконец">[21]credit!$J$44</definedName>
    <definedName name="EUROначало">#REF!</definedName>
    <definedName name="EURPlant">#REF!</definedName>
    <definedName name="EURPlantNo">#REF!</definedName>
    <definedName name="ew" localSheetId="1">'Долгосрочные параметры'!ew</definedName>
    <definedName name="ew" localSheetId="2">'Полезный отпуск тепл. энергии'!ew</definedName>
    <definedName name="ew" localSheetId="3">'Полезный отпуск теплоносителя'!ew</definedName>
    <definedName name="ew" localSheetId="4">'Смета расходов 2018'!ew</definedName>
    <definedName name="ew">'Полезный отпуск тепл. энергии'!ew</definedName>
    <definedName name="ExitYear" localSheetId="1">#REF!</definedName>
    <definedName name="ExitYear">#REF!</definedName>
    <definedName name="export_year" localSheetId="1">#REF!</definedName>
    <definedName name="export_year">#REF!</definedName>
    <definedName name="F" localSheetId="1">'[22]1.12 (пер)'!#REF!</definedName>
    <definedName name="F">'[22]1.12 (пер)'!#REF!</definedName>
    <definedName name="FeB">[8]январь!$D$35</definedName>
    <definedName name="FeB_тонн">[8]январь!$B$35</definedName>
    <definedName name="FeCr_1">[8]январь!$D$31</definedName>
    <definedName name="FeCr_1_т">[8]январь!$B$31</definedName>
    <definedName name="FeCr_8">[8]январь!$D$32</definedName>
    <definedName name="FeCr_8_т">[8]январь!$B$32</definedName>
    <definedName name="FeCr1">[8]январь!$D$31</definedName>
    <definedName name="FeCr100_цена">#REF!</definedName>
    <definedName name="fees">#REF!</definedName>
    <definedName name="FeMn">[8]январь!$D$25</definedName>
    <definedName name="FeMn_тонн">[8]январь!$B$25</definedName>
    <definedName name="FeMn_цена">#REF!</definedName>
    <definedName name="FeMo">[8]январь!$D$37</definedName>
    <definedName name="FeMo_тонн">[8]январь!$B$37</definedName>
    <definedName name="FeNb">[8]январь!$D$38</definedName>
    <definedName name="FeNb_тонн">[8]январь!$B$38</definedName>
    <definedName name="FeSi45">[8]январь!$D$27</definedName>
    <definedName name="FeSi45_т">[8]январь!$B$27</definedName>
    <definedName name="FeSi45_цена">#REF!</definedName>
    <definedName name="FeSi65">[8]январь!$D$40</definedName>
    <definedName name="FeSi65_т">[8]январь!$B$40</definedName>
    <definedName name="FeSi65_цена">#REF!</definedName>
    <definedName name="FeSiCr">[8]январь!$D$39</definedName>
    <definedName name="FeSiCr_тонн">[8]январь!$B$39</definedName>
    <definedName name="FeTi_цена">#REF!</definedName>
    <definedName name="FeTi30">[8]январь!$D$29</definedName>
    <definedName name="FeTi30_т">[8]январь!$B$29</definedName>
    <definedName name="FeV">[8]январь!$D$30</definedName>
    <definedName name="FeV_тонн">[8]январь!$B$30</definedName>
    <definedName name="FFF" localSheetId="1">'Долгосрочные параметры'!FFF</definedName>
    <definedName name="FFF" localSheetId="2">'Полезный отпуск тепл. энергии'!FFF</definedName>
    <definedName name="FFF" localSheetId="3">'Полезный отпуск теплоносителя'!FFF</definedName>
    <definedName name="FFF" localSheetId="4">'Смета расходов 2018'!FFF</definedName>
    <definedName name="FFF">'Полезный отпуск тепл. энергии'!FFF</definedName>
    <definedName name="fg" localSheetId="1">'Долгосрочные параметры'!fg</definedName>
    <definedName name="fg" localSheetId="2">'Полезный отпуск тепл. энергии'!fg</definedName>
    <definedName name="fg" localSheetId="3">'Полезный отпуск теплоносителя'!fg</definedName>
    <definedName name="fg" localSheetId="4">'Смета расходов 2018'!fg</definedName>
    <definedName name="fg">'Полезный отпуск тепл. энергии'!fg</definedName>
    <definedName name="FootnoteAnchor" localSheetId="1">#REF!</definedName>
    <definedName name="FootnoteAnchor">#REF!</definedName>
    <definedName name="FootnoteRange" localSheetId="1">#REF!</definedName>
    <definedName name="FootnoteRange">#REF!</definedName>
    <definedName name="Forex">#REF!</definedName>
    <definedName name="form">#REF!</definedName>
    <definedName name="Fungicide">[1]Fungicide!#REF!</definedName>
    <definedName name="fx_rate">#REF!</definedName>
    <definedName name="FXRATES">#REF!</definedName>
    <definedName name="g" localSheetId="1">'Долгосрочные параметры'!g</definedName>
    <definedName name="g" localSheetId="2">'Полезный отпуск тепл. энергии'!g</definedName>
    <definedName name="g" localSheetId="3">'Полезный отпуск теплоносителя'!g</definedName>
    <definedName name="g" localSheetId="4">'Смета расходов 2018'!g</definedName>
    <definedName name="g">'Полезный отпуск тепл. энергии'!g</definedName>
    <definedName name="GBPClosing">'[23]Quarterly LBO Model'!$G$189</definedName>
    <definedName name="gf">'[5]Продажи реальные и прогноз 20 л'!$E$47</definedName>
    <definedName name="gfd">#REF!</definedName>
    <definedName name="GH" localSheetId="1">'Долгосрочные параметры'!GH</definedName>
    <definedName name="GH" localSheetId="2">'Полезный отпуск тепл. энергии'!GH</definedName>
    <definedName name="GH" localSheetId="3">'Полезный отпуск теплоносителя'!GH</definedName>
    <definedName name="GH" localSheetId="4">'Смета расходов 2018'!GH</definedName>
    <definedName name="GH">'Полезный отпуск тепл. энергии'!GH</definedName>
    <definedName name="GR_STEEL">[19]СТАЛЬ!$B$7:$B$132</definedName>
    <definedName name="Group_PL">'[24]DT 1999 (abst. from model)'!#REF!</definedName>
    <definedName name="HDA">[25]COMPS!#REF!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[15]SCO3!$B$80:$C$120</definedName>
    <definedName name="History">[15]SCO3!$B$80</definedName>
    <definedName name="HLN1LE">#REF!</definedName>
    <definedName name="hola" localSheetId="1">{0.1;0;0.382758620689655;0;0;0;0.258620689655172;0;0.258620689655172}</definedName>
    <definedName name="hola" localSheetId="2">{0.1;0;0.382758620689655;0;0;0;0.258620689655172;0;0.258620689655172}</definedName>
    <definedName name="hola" localSheetId="3">{0.1;0;0.382758620689655;0;0;0;0.258620689655172;0;0.258620689655172}</definedName>
    <definedName name="hola" localSheetId="4">{0.1;0;0.382758620689655;0;0;0;0.258620689655172;0;0.258620689655172}</definedName>
    <definedName name="hola">{0.1;0;0.382758620689655;0;0;0;0.258620689655172;0;0.258620689655172}</definedName>
    <definedName name="IBC">#REF!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[12]LDE!#REF!</definedName>
    <definedName name="index1">#REF!</definedName>
    <definedName name="index2">[26]П1.12.!#REF!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[27]PPRAnalysis!#REF!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'[28]Flash Report SDC(EUR)'!$B$118</definedName>
    <definedName name="j" localSheetId="1">{0.1;0;0.382758620689655;0;0;0;0.258620689655172;0;0.258620689655172}</definedName>
    <definedName name="j" localSheetId="2">{0.1;0;0.382758620689655;0;0;0;0.258620689655172;0;0.258620689655172}</definedName>
    <definedName name="j" localSheetId="3">{0.1;0;0.382758620689655;0;0;0;0.258620689655172;0;0.258620689655172}</definedName>
    <definedName name="j" localSheetId="4">{0.1;0;0.382758620689655;0;0;0;0.258620689655172;0;0.258620689655172}</definedName>
    <definedName name="j">{0.1;0;0.382758620689655;0;0;0;0.258620689655172;0;0.258620689655172}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">'Долгосрочные параметры'!k</definedName>
    <definedName name="k" localSheetId="2">'Полезный отпуск тепл. энергии'!k</definedName>
    <definedName name="k" localSheetId="3">'Полезный отпуск теплоносителя'!k</definedName>
    <definedName name="k" localSheetId="4">'Смета расходов 2018'!k</definedName>
    <definedName name="k">'Полезный отпуск тепл. энергии'!k</definedName>
    <definedName name="kar" localSheetId="1">{0.1;0;0.382758620689655;0;0;0;0.258620689655172;0;0.258620689655172}</definedName>
    <definedName name="kar" localSheetId="2">{0.1;0;0.382758620689655;0;0;0;0.258620689655172;0;0.258620689655172}</definedName>
    <definedName name="kar" localSheetId="3">{0.1;0;0.382758620689655;0;0;0;0.258620689655172;0;0.258620689655172}</definedName>
    <definedName name="kar" localSheetId="4">{0.1;0;0.382758620689655;0;0;0;0.258620689655172;0;0.258620689655172}</definedName>
    <definedName name="kar">{0.1;0;0.382758620689655;0;0;0;0.258620689655172;0;0.258620689655172}</definedName>
    <definedName name="kb">'[5]Продажи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'[10]0_33'!$G$43</definedName>
    <definedName name="KPMG">[13]Sheet1!#REF!</definedName>
    <definedName name="kurs">#REF!</definedName>
    <definedName name="L_STEEL">[19]СТАЛЬ!$I$7:$I$132</definedName>
    <definedName name="Labor_Rate">[29]Constants!$B$31</definedName>
    <definedName name="LB">[7]DailySch!#REF!</definedName>
    <definedName name="LBO">#REF!</definedName>
    <definedName name="LBOIPOExit1">'[14]LBO Model'!#REF!</definedName>
    <definedName name="LBOIPOExit2">'[14]LBO Model'!#REF!</definedName>
    <definedName name="LBOMinCash">#REF!</definedName>
    <definedName name="LBOSaleExit1">'[14]LBO Model'!#REF!</definedName>
    <definedName name="LBOSaleExit2">'[14]LBO Model'!#REF!</definedName>
    <definedName name="lkl" localSheetId="1">'Долгосрочные параметры'!lkl</definedName>
    <definedName name="lkl" localSheetId="2">'Полезный отпуск тепл. энергии'!lkl</definedName>
    <definedName name="lkl" localSheetId="3">'Полезный отпуск теплоносителя'!lkl</definedName>
    <definedName name="lkl" localSheetId="4">'Смета расходов 2018'!lkl</definedName>
    <definedName name="lkl">'Полезный отпуск тепл. энергии'!lkl</definedName>
    <definedName name="LME" localSheetId="1">#REF!</definedName>
    <definedName name="LME">#REF!</definedName>
    <definedName name="LME_alloys" localSheetId="1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[29]Constants!$B$24</definedName>
    <definedName name="Mnth">'[30]Brew rub'!#REF!</definedName>
    <definedName name="month">'[30]Brew rub'!#REF!</definedName>
    <definedName name="MR_STEEL">[19]СТАЛЬ!$D$7:$D$132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 localSheetId="1">{0.1;0;0.45;0;0;0;0;0;0.45}</definedName>
    <definedName name="new" localSheetId="2">{0.1;0;0.45;0;0;0;0;0;0.45}</definedName>
    <definedName name="new" localSheetId="3">{0.1;0;0.45;0;0;0;0;0;0.45}</definedName>
    <definedName name="new" localSheetId="4">{0.1;0;0.45;0;0;0;0;0;0.45}</definedName>
    <definedName name="new">{0.1;0;0.45;0;0;0;0;0;0.45}</definedName>
    <definedName name="Ni">[8]январь!$D$36</definedName>
    <definedName name="Ni_тонн">[8]январь!$B$36</definedName>
    <definedName name="Note_a">#REF!</definedName>
    <definedName name="nwabc">'[31]4. NWABC'!$H$3:$J$154</definedName>
    <definedName name="Ob">#REF!</definedName>
    <definedName name="obs">#REF!</definedName>
    <definedName name="old" localSheetId="1">{0.1;0;0.382758620689655;0;0;0;0.258620689655172;0;0.258620689655172}</definedName>
    <definedName name="old" localSheetId="2">{0.1;0;0.382758620689655;0;0;0;0.258620689655172;0;0.258620689655172}</definedName>
    <definedName name="old" localSheetId="3">{0.1;0;0.382758620689655;0;0;0;0.258620689655172;0;0.258620689655172}</definedName>
    <definedName name="old" localSheetId="4">{0.1;0;0.382758620689655;0;0;0;0.258620689655172;0;0.258620689655172}</definedName>
    <definedName name="old">{0.1;0;0.382758620689655;0;0;0;0.258620689655172;0;0.258620689655172}</definedName>
    <definedName name="OLE_LINK1">#REF!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[1]Others!#REF!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'[14]LBO Model'!#REF!</definedName>
    <definedName name="p_LBO_IPOreturncalcB">'[14]LBO Model'!#REF!</definedName>
    <definedName name="p_LBO_IPOreturncalcC">'[14]LBO Model'!#REF!</definedName>
    <definedName name="p_LBO_IS">#REF!</definedName>
    <definedName name="p_LBO_Operating">#REF!</definedName>
    <definedName name="p_LBO_returncalc">'[14]LBO Model'!#REF!</definedName>
    <definedName name="p_LBO_returncalcb">'[14]LBO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[12]LDE!#REF!</definedName>
    <definedName name="PAGE3">[12]LDE!#REF!</definedName>
    <definedName name="PAGE5">[12]LDE!#REF!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 localSheetId="1">{0;0;0;0;1;#N/A;0.75;0.75;0.58;0.92;2;FALSE;FALSE;FALSE;FALSE;FALSE;#N/A;1;100;#N/A;#N/A;"";"&amp;L&amp;""Arial,Italic""&amp;8&amp;F Page &amp;P of &amp;N &amp;D &amp;T "}</definedName>
    <definedName name="pparffff" localSheetId="2">{0;0;0;0;1;#N/A;0.75;0.75;0.58;0.92;2;FALSE;FALSE;FALSE;FALSE;FALSE;#N/A;1;100;#N/A;#N/A;"";"&amp;L&amp;""Arial,Italic""&amp;8&amp;F Page &amp;P of &amp;N &amp;D &amp;T "}</definedName>
    <definedName name="pparffff" localSheetId="3">{0;0;0;0;1;#N/A;0.75;0.75;0.58;0.92;2;FALSE;FALSE;FALSE;FALSE;FALSE;#N/A;1;100;#N/A;#N/A;"";"&amp;L&amp;""Arial,Italic""&amp;8&amp;F Page &amp;P of &amp;N &amp;D &amp;T "}</definedName>
    <definedName name="pparffff" localSheetId="4">{0;0;0;0;1;#N/A;0.75;0.75;0.58;0.92;2;FALSE;FALSE;FALSE;FALSE;FALSE;#N/A;1;100;#N/A;#N/A;"";"&amp;L&amp;""Arial,Italic""&amp;8&amp;F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[12]LDE!#REF!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 localSheetId="1">{0;0;0;0;1;#N/A;0.75;0.75;0.58;0.92;2;FALSE;FALSE;FALSE;FALSE;FALSE;#N/A;1;100;#N/A;#N/A;"";"&amp;L&amp;""Arial,Italic""&amp;8&amp;F Page &amp;P of &amp;N &amp;D &amp;T "}</definedName>
    <definedName name="projecftions" localSheetId="2">{0;0;0;0;1;#N/A;0.75;0.75;0.58;0.92;2;FALSE;FALSE;FALSE;FALSE;FALSE;#N/A;1;100;#N/A;#N/A;"";"&amp;L&amp;""Arial,Italic""&amp;8&amp;F Page &amp;P of &amp;N &amp;D &amp;T "}</definedName>
    <definedName name="projecftions" localSheetId="3">{0;0;0;0;1;#N/A;0.75;0.75;0.58;0.92;2;FALSE;FALSE;FALSE;FALSE;FALSE;#N/A;1;100;#N/A;#N/A;"";"&amp;L&amp;""Arial,Italic""&amp;8&amp;F Page &amp;P of &amp;N &amp;D &amp;T "}</definedName>
    <definedName name="projecftions" localSheetId="4">{0;0;0;0;1;#N/A;0.75;0.75;0.58;0.92;2;FALSE;FALSE;FALSE;FALSE;FALSE;#N/A;1;100;#N/A;#N/A;"";"&amp;L&amp;""Arial,Italic""&amp;8&amp;F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[13]Sheet1!#REF!</definedName>
    <definedName name="q">[26]П1.12.!#REF!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 localSheetId="1">'Долгосрочные параметры'!Real_OptClick</definedName>
    <definedName name="Real_OptClick" localSheetId="2">'Полезный отпуск тепл. энергии'!Real_OptClick</definedName>
    <definedName name="Real_OptClick" localSheetId="3">'Полезный отпуск теплоносителя'!Real_OptClick</definedName>
    <definedName name="Real_OptClick" localSheetId="4">'Смета расходов 2018'!Real_OptClick</definedName>
    <definedName name="Real_OptClick">'Полезный отпуск тепл. энергии'!Real_OptClick</definedName>
    <definedName name="REAL_RATE" localSheetId="1">#REF!</definedName>
    <definedName name="REAL_RATE">#REF!</definedName>
    <definedName name="reeeee" localSheetId="1">{0;0;0;0;1;#N/A;0.354330708661417;0.354330708661417;0.590551181102362;0.590551181102362;2;TRUE;FALSE;FALSE;FALSE;FALSE;#N/A;1;#N/A;1;1;"";""}</definedName>
    <definedName name="reeeee" localSheetId="2">{0;0;0;0;1;#N/A;0.354330708661417;0.354330708661417;0.590551181102362;0.590551181102362;2;TRUE;FALSE;FALSE;FALSE;FALSE;#N/A;1;#N/A;1;1;"";""}</definedName>
    <definedName name="reeeee" localSheetId="3">{0;0;0;0;1;#N/A;0.354330708661417;0.354330708661417;0.590551181102362;0.590551181102362;2;TRUE;FALSE;FALSE;FALSE;FALSE;#N/A;1;#N/A;1;1;"";""}</definedName>
    <definedName name="reeeee" localSheetId="4">{0;0;0;0;1;#N/A;0.354330708661417;0.354330708661417;0.590551181102362;0.590551181102362;2;TRUE;FALSE;FALSE;FALSE;FALSE;#N/A;1;#N/A;1;1;"";""}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[32]Cover!#REF!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[33]DB2002!#REF!</definedName>
    <definedName name="RubleDollar">'[34]Данные для расчета'!$B$18</definedName>
    <definedName name="s" localSheetId="1">{0.1;0;0.382758620689655;0;0;0;0.258620689655172;0;0.258620689655172}</definedName>
    <definedName name="s" localSheetId="2">{0.1;0;0.382758620689655;0;0;0;0.258620689655172;0;0.258620689655172}</definedName>
    <definedName name="s" localSheetId="3">{0.1;0;0.382758620689655;0;0;0;0.258620689655172;0;0.258620689655172}</definedName>
    <definedName name="s" localSheetId="4">{0.1;0;0.382758620689655;0;0;0;0.258620689655172;0;0.258620689655172}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 localSheetId="1">{0.1;0;0.382758620689655;0;0;0;0.258620689655172;0;0.258620689655172}</definedName>
    <definedName name="sas" localSheetId="2">{0.1;0;0.382758620689655;0;0;0;0.258620689655172;0;0.258620689655172}</definedName>
    <definedName name="sas" localSheetId="3">{0.1;0;0.382758620689655;0;0;0;0.258620689655172;0;0.258620689655172}</definedName>
    <definedName name="sas" localSheetId="4">{0.1;0;0.382758620689655;0;0;0;0.258620689655172;0;0.258620689655172}</definedName>
    <definedName name="sas">{0.1;0;0.382758620689655;0;0;0;0.258620689655172;0;0.258620689655172}</definedName>
    <definedName name="SBC">#REF!</definedName>
    <definedName name="sd" localSheetId="1">{0.1;0;0.382758620689655;0;0;0;0.258620689655172;0;0.258620689655172}</definedName>
    <definedName name="sd" localSheetId="2">{0.1;0;0.382758620689655;0;0;0;0.258620689655172;0;0.258620689655172}</definedName>
    <definedName name="sd" localSheetId="3">{0.1;0;0.382758620689655;0;0;0;0.258620689655172;0;0.258620689655172}</definedName>
    <definedName name="sd" localSheetId="4">{0.1;0;0.382758620689655;0;0;0;0.258620689655172;0;0.258620689655172}</definedName>
    <definedName name="sd">{0.1;0;0.382758620689655;0;0;0;0.258620689655172;0;0.258620689655172}</definedName>
    <definedName name="SDC">'[4]Database (RUR)Mar YTD'!#REF!</definedName>
    <definedName name="SFU_Drops_to_be_installed">[29]NIUs!$A$12:$IV$12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[8]январь!$D$41</definedName>
    <definedName name="SiCa_пр">[8]январь!$D$42</definedName>
    <definedName name="SiCa_пр_т">[8]январь!$B$42</definedName>
    <definedName name="SiCa_тонн">[8]январь!$B$41</definedName>
    <definedName name="SiCa_цена">#REF!</definedName>
    <definedName name="SiCaV">[8]январь!$D$34</definedName>
    <definedName name="SiCaV_тонн">[8]январь!$B$34</definedName>
    <definedName name="Simple" localSheetId="1">{0.1;0;0.382758620689655;0;0;0;0.258620689655172;0;0.258620689655172}</definedName>
    <definedName name="Simple" localSheetId="2">{0.1;0;0.382758620689655;0;0;0;0.258620689655172;0;0.258620689655172}</definedName>
    <definedName name="Simple" localSheetId="3">{0.1;0;0.382758620689655;0;0;0;0.258620689655172;0;0.258620689655172}</definedName>
    <definedName name="Simple" localSheetId="4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1">{0.1;0;0.382758620689655;0;0;0;0.258620689655172;0;0.258620689655172}</definedName>
    <definedName name="ss" localSheetId="2">{0.1;0;0.382758620689655;0;0;0;0.258620689655172;0;0.258620689655172}</definedName>
    <definedName name="ss" localSheetId="3">{0.1;0;0.382758620689655;0;0;0;0.258620689655172;0;0.258620689655172}</definedName>
    <definedName name="ss" localSheetId="4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>[35]Сталь!$G$7:$G$132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[12]LDE!#REF!</definedName>
    <definedName name="t_year">#REF!</definedName>
    <definedName name="tax">#REF!</definedName>
    <definedName name="Tax_Amortization">#REF!</definedName>
    <definedName name="Thiabendazole">[1]Thiabendazole!#REF!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'[36]Data USA Adj US$'!$A$134:$FF$256</definedName>
    <definedName name="USACdnMonth">'[37]Data USA Cdn$'!$A$8:$FF$130</definedName>
    <definedName name="USACdnYTD">'[37]Data USA Cdn$'!$A$134:$FF$256</definedName>
    <definedName name="USAUSMonth">'[37]Data USA US$'!$A$8:$FF$130</definedName>
    <definedName name="USAUSYTD">'[37]Data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[38]кварталы!#REF!</definedName>
    <definedName name="Val_OptClick" localSheetId="1">'Долгосрочные параметры'!Val_OptClick</definedName>
    <definedName name="Val_OptClick" localSheetId="2">'Полезный отпуск тепл. энергии'!Val_OptClick</definedName>
    <definedName name="Val_OptClick" localSheetId="3">'Полезный отпуск теплоносителя'!Val_OptClick</definedName>
    <definedName name="Val_OptClick" localSheetId="4">'Смета расходов 2018'!Val_OptClick</definedName>
    <definedName name="Val_OptClick">'Полезный отпуск тепл. энергии'!Val_OptClick</definedName>
    <definedName name="ValuationSummary" localSheetId="1">#REF!</definedName>
    <definedName name="ValuationSummary">#REF!</definedName>
    <definedName name="ValuationYear" localSheetId="1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4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1" hidden="1">{#N/A,#N/A,TRUE,"Лист2"}</definedName>
    <definedName name="wrn.ку." localSheetId="2" hidden="1">{#N/A,#N/A,TRUE,"Лист2"}</definedName>
    <definedName name="wrn.ку." localSheetId="3" hidden="1">{#N/A,#N/A,TRUE,"Лист2"}</definedName>
    <definedName name="wrn.ку." localSheetId="4" hidden="1">{#N/A,#N/A,TRUE,"Лист2"}</definedName>
    <definedName name="wrn.ку." hidden="1">{#N/A,#N/A,TRUE,"Лист2"}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2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localSheetId="4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4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[38]полугодие!$AB$1</definedName>
    <definedName name="а_пять">[39]план!$X$1</definedName>
    <definedName name="а1">[38]полугодие!$AF$1</definedName>
    <definedName name="а14">[38]Вып.П.П.!$C$24</definedName>
    <definedName name="а15">[38]Вып.П.П.!$C$25</definedName>
    <definedName name="аа1">[38]База!$A$3:$IV$3</definedName>
    <definedName name="аа3">[38]База!$A$5:$IV$5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2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localSheetId="4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[8]январь!$B$57</definedName>
    <definedName name="амортизация">[8]январь!$D$77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[40]заявка_на_произ!$A$115:$IV$115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'[41]цены цехов'!$D$30</definedName>
    <definedName name="Арендая_плата">#REF!</definedName>
    <definedName name="АТП">[39]план!$G$2044</definedName>
    <definedName name="б" localSheetId="1">'Долгосрочные параметры'!б</definedName>
    <definedName name="б" localSheetId="2">'Полезный отпуск тепл. энергии'!б</definedName>
    <definedName name="б" localSheetId="3">'Полезный отпуск теплоносителя'!б</definedName>
    <definedName name="б" localSheetId="4">'Смета расходов 2018'!б</definedName>
    <definedName name="б">'Полезный отпуск тепл. энергии'!б</definedName>
    <definedName name="ба">[38]База!$A$1:$IV$40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[8]январь!$D$22</definedName>
    <definedName name="Бакал._тонн">[8]январь!$B$22</definedName>
    <definedName name="Бакал._ЦЕНА">[8]январь!$C$22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[42]Баланс!$A$1:$IV$705</definedName>
    <definedName name="балансовая">#REF!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[43]производство!$B$64</definedName>
    <definedName name="БП1">'[20]Balance Sh+Indices'!#REF!</definedName>
    <definedName name="бтаб">[38]База!$B$3:$HO$39</definedName>
    <definedName name="Бюджет_ОАО__СУАЛ">#REF!</definedName>
    <definedName name="в" localSheetId="1">'Долгосрочные параметры'!в</definedName>
    <definedName name="в" localSheetId="2">'Полезный отпуск тепл. энергии'!в</definedName>
    <definedName name="в" localSheetId="3">'Полезный отпуск теплоносителя'!в</definedName>
    <definedName name="в" localSheetId="4">'Смета расходов 2018'!в</definedName>
    <definedName name="в">'Полезный отпуск тепл. энергии'!в</definedName>
    <definedName name="в23ё" localSheetId="1">'Долгосрочные параметры'!в23ё</definedName>
    <definedName name="в23ё" localSheetId="2">'Полезный отпуск тепл. энергии'!в23ё</definedName>
    <definedName name="в23ё" localSheetId="3">'Полезный отпуск теплоносителя'!в23ё</definedName>
    <definedName name="в23ё" localSheetId="4">'Смета расходов 2018'!в23ё</definedName>
    <definedName name="в23ё">'Полезный отпуск тепл. энергии'!в23ё</definedName>
    <definedName name="В779" localSheetId="1">#REF!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1">'[20]Balance Sh+Indices'!#REF!</definedName>
    <definedName name="ВалП1">'[20]Balance Sh+Indices'!#REF!</definedName>
    <definedName name="ванадий_колич">[39]план!$C$42</definedName>
    <definedName name="ванадий_приход">[39]план!$G$42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 localSheetId="1">{0.1;0;0.382758620689655;0;0;0;0.258620689655172;0;0.258620689655172}</definedName>
    <definedName name="вваап" localSheetId="2">{0.1;0;0.382758620689655;0;0;0;0.258620689655172;0;0.258620689655172}</definedName>
    <definedName name="вваап" localSheetId="3">{0.1;0;0.382758620689655;0;0;0;0.258620689655172;0;0.258620689655172}</definedName>
    <definedName name="вваап" localSheetId="4">{0.1;0;0.382758620689655;0;0;0;0.258620689655172;0;0.258620689655172}</definedName>
    <definedName name="вваап">{0.1;0;0.382758620689655;0;0;0;0.258620689655172;0;0.258620689655172}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[8]январь!$D$18</definedName>
    <definedName name="ВГОК_тонн">[8]январь!$B$18</definedName>
    <definedName name="внепроиз_расходы">[8]январь!$D$83</definedName>
    <definedName name="вода">'[41]цены цехов'!$D$5</definedName>
    <definedName name="вода_НТМК">'[41]цены цехов'!$D$10</definedName>
    <definedName name="вода_обор.">'[41]цены цехов'!$D$17</definedName>
    <definedName name="вода_свежая">'[41]цены цехов'!$D$16</definedName>
    <definedName name="водоотлив_Магн.">'[41]цены цехов'!$D$35</definedName>
    <definedName name="возвраты">[8]январь!$D$84</definedName>
    <definedName name="восемь">[44]январь!$B$32</definedName>
    <definedName name="ВР1">'[20]Balance Sh+Indices'!#REF!</definedName>
    <definedName name="ВРО1">'[20]Balance Sh+Indices'!#REF!</definedName>
    <definedName name="ВРУ_цена">[8]январь!$C$18</definedName>
    <definedName name="всад">[38]Вып.П.П.!$C$25</definedName>
    <definedName name="вск_вн">#REF!</definedName>
    <definedName name="вск_ВСЕГО">#REF!</definedName>
    <definedName name="вспомог">[8]январь!$D$66</definedName>
    <definedName name="второй">#REF!</definedName>
    <definedName name="выв">#REF!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1">'Долгосрочные параметры'!Г</definedName>
    <definedName name="Г" localSheetId="2">'Полезный отпуск тепл. энергии'!Г</definedName>
    <definedName name="Г" localSheetId="3">'Полезный отпуск теплоносителя'!Г</definedName>
    <definedName name="Г" localSheetId="4">'Смета расходов 2018'!Г</definedName>
    <definedName name="Г">'Полезный отпуск тепл. энергии'!Г</definedName>
    <definedName name="газ">[39]план!$G$2474</definedName>
    <definedName name="газ_кокс">#REF!</definedName>
    <definedName name="газ_тонн">[8]январь!$B$71</definedName>
    <definedName name="газ_цена">[8]январь!$C$71</definedName>
    <definedName name="ГБРУ">[8]январь!$D$17</definedName>
    <definedName name="ГБРУ_тонн">[8]январь!$B$17</definedName>
    <definedName name="ГБРУ_цена">[8]январь!$C$17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 localSheetId="1">'Долгосрочные параметры'!гн</definedName>
    <definedName name="гн" localSheetId="2">'Полезный отпуск тепл. энергии'!гн</definedName>
    <definedName name="гн" localSheetId="3">'Полезный отпуск теплоносителя'!гн</definedName>
    <definedName name="гн" localSheetId="4">'Смета расходов 2018'!гн</definedName>
    <definedName name="гн">'Полезный отпуск тепл. энергии'!гн</definedName>
    <definedName name="ГОД" localSheetId="1">'Долгосрочные параметры'!ГОД</definedName>
    <definedName name="ГОД" localSheetId="2">'Полезный отпуск тепл. энергии'!ГОД</definedName>
    <definedName name="ГОД" localSheetId="3">'Полезный отпуск теплоносителя'!ГОД</definedName>
    <definedName name="ГОД" localSheetId="4">'Смета расходов 2018'!ГОД</definedName>
    <definedName name="ГОД">'Полезный отпуск тепл. энергии'!ГОД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'[41]цены цехов'!$D$29</definedName>
    <definedName name="группировка">#REF!</definedName>
    <definedName name="ГСС">[39]план!$G$1896</definedName>
    <definedName name="ГФГ">'[41]цены цехов'!$D$52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[38]Вып.П.П.!$D$2</definedName>
    <definedName name="дар1">#REF!</definedName>
    <definedName name="дат">#REF!</definedName>
    <definedName name="дата_1">[38]Вып.П.П.!$D$2</definedName>
    <definedName name="дата_11">[38]Вып.П.П.!$D$7</definedName>
    <definedName name="дата_111">[38]Вып.П.П.!$D$2</definedName>
    <definedName name="дата_2">[38]Вып.П.П.!$E$1</definedName>
    <definedName name="дата_2_2">#REF!</definedName>
    <definedName name="дата_2_2_">#REF!</definedName>
    <definedName name="дата_3">[38]Вып.П.П.!$F$1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[38]кварталы!#REF!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[38]кварталы!#REF!</definedName>
    <definedName name="дата_янв">[38]кварталы!#REF!</definedName>
    <definedName name="дата_январь">[38]кварталы!#REF!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[45]сводная!#REF!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[45]сводная!#REF!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[44]январь!$B$39</definedName>
    <definedName name="два">'[46]Фин план'!#REF!</definedName>
    <definedName name="двен">[44]январь!$D$37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[44]январь!$B$40</definedName>
    <definedName name="ДЕБИТ_кон">#REF!</definedName>
    <definedName name="ДЕБИТ_нач">#REF!</definedName>
    <definedName name="девять">[44]январь!$D$31</definedName>
    <definedName name="дес">[44]январь!$D$25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[39]план!$W$2</definedName>
    <definedName name="доллар">[39]план!$W$1</definedName>
    <definedName name="доллар_единный">28.5</definedName>
    <definedName name="Доллар_Единый">33.7</definedName>
    <definedName name="долом_тонн">[8]январь!$B$51</definedName>
    <definedName name="доломит">[8]январь!$D$51</definedName>
    <definedName name="ДохДолУч1">'[20]Balance Sh+Indices'!#REF!</definedName>
    <definedName name="ДохПрРеал1">'[20]Balance Sh+Indices'!#REF!</definedName>
    <definedName name="дочки">[8]январь!$D$80</definedName>
    <definedName name="дун.спек_т">[8]январь!$B$54</definedName>
    <definedName name="дунит">[8]январь!$D$54</definedName>
    <definedName name="дунит_об._тонн">#REF!</definedName>
    <definedName name="дунит_обож.">#REF!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[47]ФИНПЛАН!$A$6</definedName>
    <definedName name="ед_изм">#REF!</definedName>
    <definedName name="Ед1.">'[48]Balance Sheet'!#REF!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[39]план!$L$7</definedName>
    <definedName name="_xlnm.Print_Titles" localSheetId="5">'Расчет тарифов 2018'!$7:$8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[8]январь!$D$67</definedName>
    <definedName name="зарплата">[8]январь!$D$75</definedName>
    <definedName name="зат_7">[39]план!$E$7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[8]январь!$D$90</definedName>
    <definedName name="Зпл1">'[20]Balance Sh+Indices'!#REF!</definedName>
    <definedName name="и">[38]полугодие!$AR$1</definedName>
    <definedName name="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1">[38]полугодие!$AV$1</definedName>
    <definedName name="известняк">[8]январь!$D$50</definedName>
    <definedName name="известняк_тонн">[8]январь!$B$50</definedName>
    <definedName name="известь">[8]январь!$D$49</definedName>
    <definedName name="известь_тонн">[8]январь!$B$49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1">'Долгосрочные параметры'!йй</definedName>
    <definedName name="йй" localSheetId="2">'Полезный отпуск тепл. энергии'!йй</definedName>
    <definedName name="йй" localSheetId="3">'Полезный отпуск теплоносителя'!йй</definedName>
    <definedName name="йй" localSheetId="4">'Смета расходов 2018'!йй</definedName>
    <definedName name="йй">'Полезный отпуск тепл. энергии'!йй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'[20]Balance Sh+Indices'!#REF!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[8]январь!$D$87</definedName>
    <definedName name="ИТОГО_расчеты_по_заработной_плате">#REF!</definedName>
    <definedName name="итого_смета">[8]январь!$D$95</definedName>
    <definedName name="иу" localSheetId="1">'Долгосрочные параметры'!иу</definedName>
    <definedName name="иу" localSheetId="2">'Полезный отпуск тепл. энергии'!иу</definedName>
    <definedName name="иу" localSheetId="3">'Полезный отпуск теплоносителя'!иу</definedName>
    <definedName name="иу" localSheetId="4">'Смета расходов 2018'!иу</definedName>
    <definedName name="иу">'Полезный отпуск тепл. энергии'!иу</definedName>
    <definedName name="йц" localSheetId="1">'Долгосрочные параметры'!йц</definedName>
    <definedName name="йц" localSheetId="2">'Полезный отпуск тепл. энергии'!йц</definedName>
    <definedName name="йц" localSheetId="3">'Полезный отпуск теплоносителя'!йц</definedName>
    <definedName name="йц" localSheetId="4">'Смета расходов 2018'!йц</definedName>
    <definedName name="йц">'Полезный отпуск тепл. энергии'!йц</definedName>
    <definedName name="йцу" localSheetId="1" hidden="1">{#N/A,#N/A,TRUE,"Лист2"}</definedName>
    <definedName name="йцу" localSheetId="2" hidden="1">{#N/A,#N/A,TRUE,"Лист2"}</definedName>
    <definedName name="йцу" localSheetId="3" hidden="1">{#N/A,#N/A,TRUE,"Лист2"}</definedName>
    <definedName name="йцу" localSheetId="4" hidden="1">{#N/A,#N/A,TRUE,"Лист2"}</definedName>
    <definedName name="йцу" hidden="1">{#N/A,#N/A,TRUE,"Лист2"}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[8]январь!$D$19</definedName>
    <definedName name="КГОК_окатыши">[8]январь!$D$20</definedName>
    <definedName name="КГОК_тонн">[8]январь!$B$19</definedName>
    <definedName name="КГОК_цена">[8]январь!$C$19</definedName>
    <definedName name="КДЦ">[39]план!$I$3019</definedName>
    <definedName name="КДЦ_реал">[39]план!$G$3019</definedName>
    <definedName name="ке" localSheetId="1">'Долгосрочные параметры'!ке</definedName>
    <definedName name="ке" localSheetId="2">'Полезный отпуск тепл. энергии'!ке</definedName>
    <definedName name="ке" localSheetId="3">'Полезный отпуск теплоносителя'!ке</definedName>
    <definedName name="ке" localSheetId="4">'Смета расходов 2018'!ке</definedName>
    <definedName name="ке">'Полезный отпуск тепл. энергии'!ке</definedName>
    <definedName name="КИПиА">'[41]цены цехов'!$D$14</definedName>
    <definedName name="кк" localSheetId="1">'Долгосрочные параметры'!кк</definedName>
    <definedName name="кк" localSheetId="2">'Полезный отпуск тепл. энергии'!кк</definedName>
    <definedName name="кк" localSheetId="3">'Полезный отпуск теплоносителя'!кк</definedName>
    <definedName name="кк" localSheetId="4">'Смета расходов 2018'!кк</definedName>
    <definedName name="кк">'Полезный отпуск тепл. энергии'!кк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[39]план!$G$2360</definedName>
    <definedName name="КМЦ">[39]план!$G$3075</definedName>
    <definedName name="коды">[42]Коды!$A$1:$F$99</definedName>
    <definedName name="кокс_6">[43]производство!$B$7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[8]январь!$D$81</definedName>
    <definedName name="коммерч_КХП">#REF!</definedName>
    <definedName name="Контрагенты">[49]Контрагенты!$A$1:$A$61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[50]план!#REF!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[39]план!$F$19</definedName>
    <definedName name="ку" localSheetId="1">'Долгосрочные параметры'!ку</definedName>
    <definedName name="ку" localSheetId="2">'Полезный отпуск тепл. энергии'!ку</definedName>
    <definedName name="ку" localSheetId="3">'Полезный отпуск теплоносителя'!ку</definedName>
    <definedName name="ку" localSheetId="4">'Смета расходов 2018'!ку</definedName>
    <definedName name="ку">'Полезный отпуск тепл. энергии'!ку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'[51]Расчет сырья'!$B$1</definedName>
    <definedName name="Курс_евро">'[52]3-26'!$D$2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'[20]Balance Sh+Indices'!#REF!</definedName>
    <definedName name="КФ">[50]план!#REF!</definedName>
    <definedName name="КХВ">[53]январь!$B$26</definedName>
    <definedName name="КХП">[39]план!$G$2991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1">'Долгосрочные параметры'!л</definedName>
    <definedName name="л" localSheetId="2">'Полезный отпуск тепл. энергии'!л</definedName>
    <definedName name="л" localSheetId="3">'Полезный отпуск теплоносителя'!л</definedName>
    <definedName name="л" localSheetId="4">'Смета расходов 2018'!л</definedName>
    <definedName name="л">'Полезный отпуск тепл. энергии'!л</definedName>
    <definedName name="л460202" localSheetId="1">#REF!</definedName>
    <definedName name="л460202">#REF!</definedName>
    <definedName name="л460203" localSheetId="1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[8]январь!$D$58</definedName>
    <definedName name="лом_ВСЕГО">#REF!</definedName>
    <definedName name="лом_т">[8]январь!$B$58</definedName>
    <definedName name="лом_тонн">[39]план!$C$82</definedName>
    <definedName name="ЛП">[50]план!#REF!</definedName>
    <definedName name="ЛФ">[50]план!#REF!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[38]кварталы!$T$1</definedName>
    <definedName name="м_1">[38]полугодие!$AJ$1</definedName>
    <definedName name="м_8">[38]полугодие!$AN$1</definedName>
    <definedName name="м1">[38]кварталы!$X$1</definedName>
    <definedName name="ма">[38]полугодие!$AJ$1</definedName>
    <definedName name="ма1">[38]полугодие!$AN$1</definedName>
    <definedName name="магн.пор._т">[8]январь!$B$53</definedName>
    <definedName name="магнезит">[8]январь!$D$53</definedName>
    <definedName name="марг.агл_т">[8]январь!$B$55</definedName>
    <definedName name="марг_аглом">[8]январь!$D$55</definedName>
    <definedName name="март">[38]кварталы!#REF!</definedName>
    <definedName name="масштаб">[8]январь!$F$1</definedName>
    <definedName name="масштаб1">'[54]IN_BS_(ф)'!$H$3</definedName>
    <definedName name="Мау_опл_ден">'[17]Фин план'!#REF!</definedName>
    <definedName name="Мау_опл_мет">'[17]Фин план'!#REF!</definedName>
    <definedName name="Мау_опл_откл">'[17]Фин план'!#REF!</definedName>
    <definedName name="Мау_опл_проч">'[17]Фин план'!#REF!</definedName>
    <definedName name="Мау_оплата">'[17]Фин план'!#REF!</definedName>
    <definedName name="Мау_потр">'[17]Фин план'!#REF!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[8]январь!$D$21</definedName>
    <definedName name="МГОК_тонн">[8]январь!$B$21</definedName>
    <definedName name="МГОК_цена">[8]январь!$C$21</definedName>
    <definedName name="мес">[8]январь!$U$1</definedName>
    <definedName name="месяц">#REF!</definedName>
    <definedName name="Месяц_Год">[55]Нормы!$C$3</definedName>
    <definedName name="месяц1">'[56]3-01'!#REF!</definedName>
    <definedName name="металл_тонн">[39]план!$C$28</definedName>
    <definedName name="механ">[39]план!$G$3061</definedName>
    <definedName name="мехцех_РМП">'[41]цены цехов'!$D$26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 localSheetId="1">'Долгосрочные параметры'!мым</definedName>
    <definedName name="мым" localSheetId="2">'Полезный отпуск тепл. энергии'!мым</definedName>
    <definedName name="мым" localSheetId="3">'Полезный отпуск теплоносителя'!мым</definedName>
    <definedName name="мым" localSheetId="4">'Смета расходов 2018'!мым</definedName>
    <definedName name="мым">'Полезный отпуск тепл. энергии'!мым</definedName>
    <definedName name="н" localSheetId="1">#REF!</definedName>
    <definedName name="н">#REF!</definedName>
    <definedName name="НазваниеДЕМ" localSheetId="1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'[57]ЗСМК-ЕАХ'!$G$1</definedName>
    <definedName name="НазваниеЕУК">#REF!</definedName>
    <definedName name="НазваниеКач">[58]СводЕАХ!$A$46</definedName>
    <definedName name="НазваниеКСК">#REF!</definedName>
    <definedName name="НазваниеФТТ">[58]СводЕАХ!$A$9</definedName>
    <definedName name="Нал1">'[20]Balance Sh+Indices'!#REF!</definedName>
    <definedName name="налог">'[59]Потребность в прибыли'!$F$110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[43]производство!$B$63</definedName>
    <definedName name="неформ_шам">[43]производство!$B$62</definedName>
    <definedName name="НЗП">#REF!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'[46]Фин план'!#REF!</definedName>
    <definedName name="Номер">#REF!</definedName>
    <definedName name="норма">[38]Вып.П.П.!$E$8</definedName>
    <definedName name="НТУ">#REF!</definedName>
    <definedName name="о" localSheetId="1">'Долгосрочные параметры'!о</definedName>
    <definedName name="о" localSheetId="2">'Полезный отпуск тепл. энергии'!о</definedName>
    <definedName name="о" localSheetId="3">'Полезный отпуск теплоносителя'!о</definedName>
    <definedName name="о" localSheetId="4">'Смета расходов 2018'!о</definedName>
    <definedName name="о">'Полезный отпуск тепл. энергии'!о</definedName>
    <definedName name="о_29">[39]план!$P$45</definedName>
    <definedName name="о_36">[39]план!$P$48</definedName>
    <definedName name="о_37">[39]план!$P$50</definedName>
    <definedName name="о_38">[39]план!$P$54</definedName>
    <definedName name="о_42">[39]план!$P$58</definedName>
    <definedName name="о_46">[39]план!$P$62</definedName>
    <definedName name="о_47">[39]план!$P$63</definedName>
    <definedName name="о_50">[39]план!$P$66</definedName>
    <definedName name="о_54">[39]план!$P$70</definedName>
    <definedName name="о_58">[39]план!$P$74</definedName>
    <definedName name="о_62">[39]план!$P$78</definedName>
    <definedName name="о_всего">#REF!</definedName>
    <definedName name="о_имп_опл_ден">'[17]Фин план'!#REF!</definedName>
    <definedName name="о_имп_опл_мет">'[17]Фин план'!#REF!</definedName>
    <definedName name="о_имп_опл_откл">'[17]Фин план'!#REF!</definedName>
    <definedName name="о_имп_опл_проч">'[17]Фин план'!#REF!</definedName>
    <definedName name="о_имп_оплата">'[17]Фин план'!#REF!</definedName>
    <definedName name="о_имп_потр">'[17]Фин план'!#REF!</definedName>
    <definedName name="о_руб_ден">'[17]Фин план'!#REF!</definedName>
    <definedName name="о_руб_опл_мет">'[17]Фин план'!#REF!</definedName>
    <definedName name="о_руб_опл_откл">'[17]Фин план'!#REF!</definedName>
    <definedName name="о_руб_опл_проч">'[17]Фин план'!#REF!</definedName>
    <definedName name="о_руб_оплата">'[17]Фин план'!#REF!</definedName>
    <definedName name="о_руб_потр">'[17]Фин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'[61]Сводная по цехам'!#REF!</definedName>
    <definedName name="о7">#REF!</definedName>
    <definedName name="о70">#REF!</definedName>
    <definedName name="о71">#REF!</definedName>
    <definedName name="о71_2">'[62]Сводная по цехам'!#REF!</definedName>
    <definedName name="о71_3">'[62]Сводная по цехам'!#REF!</definedName>
    <definedName name="о71_4">'[62]Сводная по цехам'!#REF!</definedName>
    <definedName name="о71_5">'[62]Сводная по цехам'!#REF!</definedName>
    <definedName name="о72">#REF!</definedName>
    <definedName name="о73">#REF!</definedName>
    <definedName name="о74">#REF!</definedName>
    <definedName name="о75">'[61]Сводная по цехам'!#REF!</definedName>
    <definedName name="о76">#REF!</definedName>
    <definedName name="о77">'[61]Сводная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1">#REF!</definedName>
    <definedName name="_xlnm.Print_Area" localSheetId="2">'Полезный отпуск тепл. энергии'!$A$1:$R$33</definedName>
    <definedName name="_xlnm.Print_Area" localSheetId="3">'Полезный отпуск теплоносителя'!$A$1:$H$35</definedName>
    <definedName name="_xlnm.Print_Area" localSheetId="5">'Расчет тарифов 2018'!$A$1:$G$32</definedName>
    <definedName name="_xlnm.Print_Area" localSheetId="4">'Смета расходов 2018'!$A$1:$D$88</definedName>
    <definedName name="_xlnm.Print_Area">#REF!</definedName>
    <definedName name="оборуд_кап" localSheetId="1">'[17]Фин план'!#REF!</definedName>
    <definedName name="оборуд_кап">'[17]Фин план'!#REF!</definedName>
    <definedName name="Оборудование_на_кап.строительство" localSheetId="1">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[8]январь!$D$59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 localSheetId="1">'Долгосрочные параметры'!ограничение</definedName>
    <definedName name="ограничение" localSheetId="2">'Полезный отпуск тепл. энергии'!ограничение</definedName>
    <definedName name="ограничение" localSheetId="3">'Полезный отпуск теплоносителя'!ограничение</definedName>
    <definedName name="ограничение" localSheetId="4">'Смета расходов 2018'!ограничение</definedName>
    <definedName name="ограничение">'Полезный отпуск тепл. энергии'!ограничение</definedName>
    <definedName name="од">[44]январь!$B$25</definedName>
    <definedName name="один">'[46]Фин план'!#REF!</definedName>
    <definedName name="окал_1041">[39]план!$C$1697</definedName>
    <definedName name="окал_1062">[39]план!$C$1733</definedName>
    <definedName name="окал_1113">[39]план!$C$1769</definedName>
    <definedName name="окал_240">[39]план!$C$240</definedName>
    <definedName name="окал_292">[39]план!$C$292</definedName>
    <definedName name="окал_389">[39]план!$C$389</definedName>
    <definedName name="окал_526">[39]план!$C$676</definedName>
    <definedName name="окал_737">[39]план!#REF!</definedName>
    <definedName name="окалина">#REF!</definedName>
    <definedName name="окат._цена">[8]январь!$C$20</definedName>
    <definedName name="окатыши_КГОК_тонн">[8]январь!$B$20</definedName>
    <definedName name="ОЛДОДО" localSheetId="1">'Долгосрочные параметры'!ОЛДОДО</definedName>
    <definedName name="ОЛДОДО" localSheetId="2">'Полезный отпуск тепл. энергии'!ОЛДОДО</definedName>
    <definedName name="ОЛДОДО" localSheetId="3">'Полезный отпуск теплоносителя'!ОЛДОДО</definedName>
    <definedName name="ОЛДОДО" localSheetId="4">'Смета расходов 2018'!ОЛДОДО</definedName>
    <definedName name="ОЛДОДО">'Полезный отпуск тепл. энергии'!ОЛДОДО</definedName>
    <definedName name="олея" localSheetId="1">'Долгосрочные параметры'!олея</definedName>
    <definedName name="олея" localSheetId="2">'Полезный отпуск тепл. энергии'!олея</definedName>
    <definedName name="олея" localSheetId="3">'Полезный отпуск теплоносителя'!олея</definedName>
    <definedName name="олея" localSheetId="4">'Смета расходов 2018'!олея</definedName>
    <definedName name="олея">'Полезный отпуск тепл. энергии'!олея</definedName>
    <definedName name="ООВВО">[39]план!$G$2898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'[41]цены цехов'!$D$54</definedName>
    <definedName name="отопление_ВАЦ">'[41]цены цехов'!$D$20</definedName>
    <definedName name="отопление_Естюн">'[41]цены цехов'!$D$19</definedName>
    <definedName name="отопление_ЛАЦ">'[41]цены цехов'!$D$21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[38]База!$B$17:$AP$20</definedName>
    <definedName name="ОЦ1">[38]База!$A$17:$IV$20</definedName>
    <definedName name="очистка_стоков">'[41]цены цехов'!$D$7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'[41]цены цехов'!$D$9</definedName>
    <definedName name="ПДВ">[8]январь!$D$91</definedName>
    <definedName name="первый">#REF!</definedName>
    <definedName name="Пересчитать" localSheetId="1">'Долгосрочные параметры'!Пересчитать</definedName>
    <definedName name="Пересчитать" localSheetId="2">'Полезный отпуск тепл. энергии'!Пересчитать</definedName>
    <definedName name="Пересчитать" localSheetId="3">'Полезный отпуск теплоносителя'!Пересчитать</definedName>
    <definedName name="Пересчитать" localSheetId="4">'Смета расходов 2018'!Пересчитать</definedName>
    <definedName name="Пересчитать">'Полезный отпуск тепл. энергии'!Пересчитать</definedName>
    <definedName name="ПерЗ1" localSheetId="1">'[20]Balance Sh+Indices'!#REF!</definedName>
    <definedName name="ПерЗ1">'[20]Balance Sh+Indices'!#REF!</definedName>
    <definedName name="период">[63]Заполните!$B$6</definedName>
    <definedName name="ПЖТ">[39]план!$G$1955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[39]план!$G$3181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[8]январь!$D$92</definedName>
    <definedName name="ПНР">[8]январь!$D$86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'[41]цены цехов'!$D$50</definedName>
    <definedName name="подр_УКС">#REF!</definedName>
    <definedName name="ПОКАЗАТЕЛИ_ДОЛГОСР.ПРОГНОЗА">'[64]2002(v2)'!#REF!</definedName>
    <definedName name="пол" localSheetId="1">'Долгосрочные параметры'!пол</definedName>
    <definedName name="пол" localSheetId="2">'Полезный отпуск тепл. энергии'!пол</definedName>
    <definedName name="пол" localSheetId="3">'Полезный отпуск теплоносителя'!пол</definedName>
    <definedName name="пол" localSheetId="4">'Смета расходов 2018'!пол</definedName>
    <definedName name="пол">'Полезный отпуск тепл. энергии'!пол</definedName>
    <definedName name="пользов_дорог">[8]январь!$D$89</definedName>
    <definedName name="ПОсД1">'[20]Balance Sh+Indices'!#REF!</definedName>
    <definedName name="ПостЗ1">'[20]Balance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[39]план!$G$17</definedName>
    <definedName name="приход_лом">[39]план!$G$83</definedName>
    <definedName name="приход_попутн">[39]план!$G$87</definedName>
    <definedName name="приход_реализ_отходы">[39]план!$G$91</definedName>
    <definedName name="приход_Россия">[39]план!$G$29</definedName>
    <definedName name="приход_экспорт">[39]план!$G$9</definedName>
    <definedName name="проволоч">[8]январь!$D$43</definedName>
    <definedName name="прод_КХП_потр">#REF!</definedName>
    <definedName name="пром.вент">'[41]цены цехов'!$D$22</definedName>
    <definedName name="ПРОСР_ДЕБИТ">#REF!</definedName>
    <definedName name="Проц1">'[20]Balance Sh+Indices'!#REF!</definedName>
    <definedName name="проценты">[8]январь!$D$85</definedName>
    <definedName name="ПроцИзПр1">'[20]Balance Sh+Indices'!#REF!</definedName>
    <definedName name="ПрочДох1">'[20]Balance Sh+Indices'!#REF!</definedName>
    <definedName name="ПрочР1">'[20]Balance Sh+Indices'!#REF!</definedName>
    <definedName name="пррррр">#REF!</definedName>
    <definedName name="ПСЦ">[39]план!$G$2137</definedName>
    <definedName name="ПТД">[39]план!$G$2390</definedName>
    <definedName name="пхнм">[40]заявка_на_произ!$A$105:$IV$105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 localSheetId="1">'Долгосрочные параметры'!пэо</definedName>
    <definedName name="пэо" localSheetId="2">'Полезный отпуск тепл. энергии'!пэо</definedName>
    <definedName name="пэо" localSheetId="3">'Полезный отпуск теплоносителя'!пэо</definedName>
    <definedName name="пэо" localSheetId="4">'Смета расходов 2018'!пэо</definedName>
    <definedName name="пэо">'Полезный отпуск тепл. энергии'!пэо</definedName>
    <definedName name="пятн">[44]январь!$B$38</definedName>
    <definedName name="пять">[44]январь!$D$31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[39]план!$G$7</definedName>
    <definedName name="реализация">#REF!</definedName>
    <definedName name="ремонтные">[8]январь!$D$79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'[56]3-01'!#REF!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[39]план!$C$29</definedName>
    <definedName name="Россия_цена">[39]план!$F$29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[39]план!$G$3047</definedName>
    <definedName name="РЭЦ">[39]план!$G$2868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[38]Вып.П.П.!$D$2</definedName>
    <definedName name="Сu_тонн">[8]январь!$B$33</definedName>
    <definedName name="самара">#REF!</definedName>
    <definedName name="сброс_в_канал.">'[41]цены цехов'!$D$6</definedName>
    <definedName name="сем">[44]январь!$B$27</definedName>
    <definedName name="семь">[44]январь!$D$32</definedName>
    <definedName name="Сергею">[65]АНАЛИТ!$B$2:$B$87,[65]АНАЛИТ!#REF!,[65]АНАЛИТ!#REF!,[65]АНАЛИТ!$AB$2</definedName>
    <definedName name="Сж.воздух_Экспл.">'[41]цены цехов'!$D$41</definedName>
    <definedName name="сжат.возд_Магн">'[41]цены цехов'!$D$34</definedName>
    <definedName name="СЗФ">[8]январь!$D$26</definedName>
    <definedName name="СЗФ_тонн">[8]январь!$B$26</definedName>
    <definedName name="СЗФ_цена">[8]январь!$C$26</definedName>
    <definedName name="скидка">#REF!</definedName>
    <definedName name="сменн">[8]январь!$D$68</definedName>
    <definedName name="смета">[39]план!$S$13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[66]сортамент!#REF!</definedName>
    <definedName name="СрЧ1">'[20]Balance Sh+Indices'!#REF!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[50]план!#REF!</definedName>
    <definedName name="сссс" localSheetId="1">'Долгосрочные параметры'!сссс</definedName>
    <definedName name="сссс" localSheetId="2">'Полезный отпуск тепл. энергии'!сссс</definedName>
    <definedName name="сссс" localSheetId="3">'Полезный отпуск теплоносителя'!сссс</definedName>
    <definedName name="сссс" localSheetId="4">'Смета расходов 2018'!сссс</definedName>
    <definedName name="сссс">'Полезный отпуск тепл. энергии'!сссс</definedName>
    <definedName name="ССФ" localSheetId="1">[50]план!#REF!</definedName>
    <definedName name="ССФ">[50]план!#REF!</definedName>
    <definedName name="ссы" localSheetId="1">'Долгосрочные параметры'!ссы</definedName>
    <definedName name="ссы" localSheetId="2">'Полезный отпуск тепл. энергии'!ссы</definedName>
    <definedName name="ссы" localSheetId="3">'Полезный отпуск теплоносителя'!ссы</definedName>
    <definedName name="ссы" localSheetId="4">'Смета расходов 2018'!ссы</definedName>
    <definedName name="ссы">'Полезный отпуск тепл. энергии'!ссы</definedName>
    <definedName name="Статья" localSheetId="1">#REF!</definedName>
    <definedName name="Статья">#REF!</definedName>
    <definedName name="СтНПр1" localSheetId="1">'[20]Balance Sh+Indices'!#REF!</definedName>
    <definedName name="СтНПр1">'[20]Balance Sh+Indices'!#REF!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[8]январь!$D$76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[8]январь!$D$48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[8]январь!$D$57</definedName>
    <definedName name="т" localSheetId="1">'Долгосрочные параметры'!т</definedName>
    <definedName name="т" localSheetId="2">'Полезный отпуск тепл. энергии'!т</definedName>
    <definedName name="т" localSheetId="3">'Полезный отпуск теплоносителя'!т</definedName>
    <definedName name="т" localSheetId="4">'Смета расходов 2018'!т</definedName>
    <definedName name="т">'Полезный отпуск тепл. энергии'!т</definedName>
    <definedName name="таб">[38]Вып.П.П.!$C$7:$N$48</definedName>
    <definedName name="табл" localSheetId="1">'Долгосрочные параметры'!табл</definedName>
    <definedName name="табл" localSheetId="2">'Полезный отпуск тепл. энергии'!табл</definedName>
    <definedName name="табл" localSheetId="3">'Полезный отпуск теплоносителя'!табл</definedName>
    <definedName name="табл" localSheetId="4">'Смета расходов 2018'!табл</definedName>
    <definedName name="табл">'Полезный отпуск тепл. энергии'!табл</definedName>
    <definedName name="таблица" localSheetId="1">#REF!</definedName>
    <definedName name="таблица">#REF!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[39]план!$AF$5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'[20]Balance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[40]заявка_на_произ!$D$1:$D$65536</definedName>
    <definedName name="ТНП">[39]план!$G$2617</definedName>
    <definedName name="ТовОб1">'[20]Balance Sh+Indices'!#REF!</definedName>
    <definedName name="ТовРеал1">'[20]Balance Sh+Indices'!#REF!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[8]январь!$B$64</definedName>
    <definedName name="топливо">[8]январь!$D$64</definedName>
    <definedName name="транспортный">[8]январь!$D$88</definedName>
    <definedName name="третий">#REF!</definedName>
    <definedName name="три">'[46]Фин план'!#REF!</definedName>
    <definedName name="трин">[44]январь!$B$37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[8]январь!$D$60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[8]январь!$B$61</definedName>
    <definedName name="уголь_цена">[8]январь!$C$61</definedName>
    <definedName name="угпена">[40]заявка_на_произ!$A$127:$IV$127</definedName>
    <definedName name="угпена_ВСЕГО">#REF!</definedName>
    <definedName name="угпена_ОКСА_ВСЕГО">#REF!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[39]план!$G$2742</definedName>
    <definedName name="УИСО">[39]план!$G$2848</definedName>
    <definedName name="УОПС">#REF!</definedName>
    <definedName name="уплач">#REF!</definedName>
    <definedName name="УРС">[39]план!$G$3033</definedName>
    <definedName name="усл_кред_орг">#REF!</definedName>
    <definedName name="услуги">[8]январь!$D$78</definedName>
    <definedName name="УТК">[39]план!$G$2778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[39]план!$G$2712</definedName>
    <definedName name="учебный">[39]план!$G$2551</definedName>
    <definedName name="ф">[38]кварталы!$L$1</definedName>
    <definedName name="ф1">[38]кварталы!$P$1</definedName>
    <definedName name="Файл">#REF!</definedName>
    <definedName name="фак">[38]Вып.П.П.!$F$8</definedName>
    <definedName name="ФАКТ">#REF!</definedName>
    <definedName name="факт_нараст_итог">[63]Факт!$A$15:$U$27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 localSheetId="1">'Долгосрочные параметры'!фвыапм\</definedName>
    <definedName name="фвыапм\" localSheetId="2">'Полезный отпуск тепл. энергии'!фвыапм\</definedName>
    <definedName name="фвыапм\" localSheetId="3">'Полезный отпуск теплоносителя'!фвыапм\</definedName>
    <definedName name="фвыапм\" localSheetId="4">'Смета расходов 2018'!фвыапм\</definedName>
    <definedName name="фвыапм\">'Полезный отпуск тепл. энергии'!фвыапм\</definedName>
    <definedName name="фев.98">[38]База!$AE$1:$AE$65536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[8]январь!$D$24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[8]январь!$D$93</definedName>
    <definedName name="ФЛитраж">#REF!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1">'Долгосрочные параметры'!х</definedName>
    <definedName name="х" localSheetId="2">'Полезный отпуск тепл. энергии'!х</definedName>
    <definedName name="х" localSheetId="3">'Полезный отпуск теплоносителя'!х</definedName>
    <definedName name="х" localSheetId="4">'Смета расходов 2018'!х</definedName>
    <definedName name="х">'Полезный отпуск тепл. энергии'!х</definedName>
    <definedName name="хоз.работы">'[41]цены цехов'!$D$31</definedName>
    <definedName name="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[39]план!$G$2236</definedName>
    <definedName name="цемент">[40]заявка_на_произ!$A$84:$IV$84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'[41]цены цехов'!$D$56</definedName>
    <definedName name="ЦМОП">[39]план!$G$2653</definedName>
    <definedName name="ЦПТО">[39]план!$G$1858</definedName>
    <definedName name="ЦПШ">[39]план!$G$1828</definedName>
    <definedName name="ЦПШ_колич">[39]план!$C$1828</definedName>
    <definedName name="ЦРМО_2">[39]план!$G$3089</definedName>
    <definedName name="ЦРМО_3">[39]план!$G$3103</definedName>
    <definedName name="ЦРО">'[41]цены цехов'!$D$25</definedName>
    <definedName name="ЦТА">[39]план!$G$2283</definedName>
    <definedName name="цу" localSheetId="1">'Долгосрочные параметры'!цу</definedName>
    <definedName name="цу" localSheetId="2">'Полезный отпуск тепл. энергии'!цу</definedName>
    <definedName name="цу" localSheetId="3">'Полезный отпуск теплоносителя'!цу</definedName>
    <definedName name="цу" localSheetId="4">'Смета расходов 2018'!цу</definedName>
    <definedName name="цу">'Полезный отпуск тепл. энергии'!цу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[39]план!$G$2494</definedName>
    <definedName name="ЦУШ_колич">[39]план!$C$2494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[39]план!$G$2413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[44]январь!$B$35</definedName>
    <definedName name="четвертый">#REF!</definedName>
    <definedName name="четыр">[44]январь!$D$38</definedName>
    <definedName name="четыре">[44]январь!$D$35</definedName>
    <definedName name="ЧП1">'[20]Balance Sh+Indices'!#REF!</definedName>
    <definedName name="чугун_тов">'[39]Россия-экспорт'!$C$49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[44]январь!$D$27</definedName>
    <definedName name="шесть">[44]январь!$B$31</definedName>
    <definedName name="шихт_ВАЦ">'[41]цены цехов'!$D$44</definedName>
    <definedName name="шихт_ЛАЦ">'[41]цены цехов'!$D$47</definedName>
    <definedName name="шлак">#REF!</definedName>
    <definedName name="шлак_глин_тонн">#REF!</definedName>
    <definedName name="шлак_глиноз_тонн">#REF!</definedName>
    <definedName name="шпат">[8]январь!$D$56</definedName>
    <definedName name="шпат_тонн">[8]январь!$B$56</definedName>
    <definedName name="штрафы">#REF!</definedName>
    <definedName name="ъ">#REF!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'Долгосрочные параметры'!ыв</definedName>
    <definedName name="ыв" localSheetId="2">'Полезный отпуск тепл. энергии'!ыв</definedName>
    <definedName name="ыв" localSheetId="3">'Полезный отпуск теплоносителя'!ыв</definedName>
    <definedName name="ыв" localSheetId="4">'Смета расходов 2018'!ыв</definedName>
    <definedName name="ыв">'Полезный отпуск тепл. энергии'!ыв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">'Долгосрочные параметры'!ыыыы</definedName>
    <definedName name="ыыыы" localSheetId="2">'Полезный отпуск тепл. энергии'!ыыыы</definedName>
    <definedName name="ыыыы" localSheetId="3">'Полезный отпуск теплоносителя'!ыыыы</definedName>
    <definedName name="ыыыы" localSheetId="4">'Смета расходов 2018'!ыыыы</definedName>
    <definedName name="ыыыы">'Полезный отпуск тепл. энергии'!ыыыы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1">'Долгосрочные параметры'!ььь</definedName>
    <definedName name="ььь" localSheetId="2">'Полезный отпуск тепл. энергии'!ььь</definedName>
    <definedName name="ььь" localSheetId="3">'Полезный отпуск теплоносителя'!ььь</definedName>
    <definedName name="ььь" localSheetId="4">'Смета расходов 2018'!ььь</definedName>
    <definedName name="ььь">'Полезный отпуск тепл. энергии'!ььь</definedName>
    <definedName name="э" localSheetId="1">'Долгосрочные параметры'!э</definedName>
    <definedName name="э" localSheetId="2">'Полезный отпуск тепл. энергии'!э</definedName>
    <definedName name="э" localSheetId="3">'Полезный отпуск теплоносителя'!э</definedName>
    <definedName name="э" localSheetId="4">'Смета расходов 2018'!э</definedName>
    <definedName name="э">'Полезный отпуск тепл. энергии'!э</definedName>
    <definedName name="эж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[39]план!$G$14</definedName>
    <definedName name="эл.энергия">'[41]цены цехов'!$D$13</definedName>
    <definedName name="эл_энергия">[39]план!$G$2092</definedName>
    <definedName name="электро" localSheetId="1">'Долгосрочные параметры'!электро</definedName>
    <definedName name="электро" localSheetId="2">'Полезный отпуск тепл. энергии'!электро</definedName>
    <definedName name="электро" localSheetId="3">'Полезный отпуск теплоносителя'!электро</definedName>
    <definedName name="электро" localSheetId="4">'Смета расходов 2018'!электро</definedName>
    <definedName name="электро">'Полезный отпуск тепл. энергии'!электро</definedName>
    <definedName name="электрол_РА" localSheetId="1">#REF!</definedName>
    <definedName name="электрол_РА">#REF!</definedName>
    <definedName name="электролит_РА" localSheetId="1">#REF!</definedName>
    <definedName name="электролит_РА">#REF!</definedName>
    <definedName name="энерг._т">[8]январь!$B$65</definedName>
    <definedName name="энергетич">[8]январь!$D$65</definedName>
    <definedName name="энергия">[8]январь!$D$72</definedName>
    <definedName name="энергия_тонн">[8]январь!$B$72</definedName>
    <definedName name="энергия_цена">[8]январь!$C$72</definedName>
    <definedName name="ЭРЦ">[39]план!$G$2437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1">'Долгосрочные параметры'!юдл</definedName>
    <definedName name="юдл" localSheetId="2">'Полезный отпуск тепл. энергии'!юдл</definedName>
    <definedName name="юдл" localSheetId="3">'Полезный отпуск теплоносителя'!юдл</definedName>
    <definedName name="юдл" localSheetId="4">'Смета расходов 2018'!юдл</definedName>
    <definedName name="юдл">'Полезный отпуск тепл. энергии'!юдл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[38]кварталы!$D$1</definedName>
    <definedName name="я1">[38]кварталы!$H$1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[38]База!$AC$1:$AC$65536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4519"/>
</workbook>
</file>

<file path=xl/calcChain.xml><?xml version="1.0" encoding="utf-8"?>
<calcChain xmlns="http://schemas.openxmlformats.org/spreadsheetml/2006/main">
  <c r="G80" i="8"/>
  <c r="F80"/>
  <c r="D65"/>
  <c r="E61"/>
  <c r="E69" s="1"/>
  <c r="D61"/>
  <c r="D69" s="1"/>
  <c r="F60"/>
  <c r="G60" s="1"/>
  <c r="F58"/>
  <c r="G58" s="1"/>
  <c r="F57"/>
  <c r="G57" s="1"/>
  <c r="G61" s="1"/>
  <c r="G69" s="1"/>
  <c r="E47"/>
  <c r="E50" s="1"/>
  <c r="E68" s="1"/>
  <c r="D47"/>
  <c r="D50" s="1"/>
  <c r="D68" s="1"/>
  <c r="G37"/>
  <c r="G47" s="1"/>
  <c r="G50" s="1"/>
  <c r="G68" s="1"/>
  <c r="F37"/>
  <c r="D34"/>
  <c r="D54" s="1"/>
  <c r="D29"/>
  <c r="G27"/>
  <c r="F27"/>
  <c r="F26"/>
  <c r="G26" s="1"/>
  <c r="G25" s="1"/>
  <c r="F25"/>
  <c r="F29" s="1"/>
  <c r="E25"/>
  <c r="E29" s="1"/>
  <c r="G24"/>
  <c r="G29" s="1"/>
  <c r="G23"/>
  <c r="E17"/>
  <c r="E30" s="1"/>
  <c r="D17"/>
  <c r="D30" s="1"/>
  <c r="D67" s="1"/>
  <c r="D53" i="2"/>
  <c r="C53"/>
  <c r="D46"/>
  <c r="C46"/>
  <c r="D40"/>
  <c r="C40"/>
  <c r="D39"/>
  <c r="D31"/>
  <c r="D27"/>
  <c r="D24"/>
  <c r="D23"/>
  <c r="D19"/>
  <c r="D18"/>
  <c r="D17"/>
  <c r="D15"/>
  <c r="D13"/>
  <c r="D12"/>
  <c r="D11"/>
  <c r="C10"/>
  <c r="D9"/>
  <c r="C8"/>
  <c r="C60" s="1"/>
  <c r="C64" s="1"/>
  <c r="D77" i="8" l="1"/>
  <c r="D82" s="1"/>
  <c r="F30"/>
  <c r="E67"/>
  <c r="E77" s="1"/>
  <c r="E82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F8"/>
  <c r="G8" s="1"/>
  <c r="F7"/>
  <c r="F61"/>
  <c r="F69" s="1"/>
  <c r="D8" i="2"/>
  <c r="D60" s="1"/>
  <c r="D64" s="1"/>
  <c r="G7" i="8" l="1"/>
  <c r="F17"/>
  <c r="G9"/>
  <c r="F43"/>
  <c r="F47" s="1"/>
  <c r="F50" s="1"/>
  <c r="F68" s="1"/>
  <c r="F67"/>
  <c r="G30"/>
  <c r="G67" s="1"/>
  <c r="G77" s="1"/>
  <c r="G82" s="1"/>
  <c r="F77" l="1"/>
  <c r="F82" s="1"/>
  <c r="G17"/>
</calcChain>
</file>

<file path=xl/sharedStrings.xml><?xml version="1.0" encoding="utf-8"?>
<sst xmlns="http://schemas.openxmlformats.org/spreadsheetml/2006/main" count="450" uniqueCount="283">
  <si>
    <t>Приложение 6.2</t>
  </si>
  <si>
    <t>к Приказу ФСТ России</t>
  </si>
  <si>
    <t>№ 760-э от 13.06.2013г.</t>
  </si>
  <si>
    <t>№ п/п</t>
  </si>
  <si>
    <t>Показатели</t>
  </si>
  <si>
    <t>Единица измерения</t>
  </si>
  <si>
    <t>Водяные тепловые сети</t>
  </si>
  <si>
    <t>Паровые тепловые сети</t>
  </si>
  <si>
    <t>Необходимая валовая выручка, отнесенная на передачу тепловой энергии, в т.ч.:</t>
  </si>
  <si>
    <t>тыс.руб.</t>
  </si>
  <si>
    <t>-</t>
  </si>
  <si>
    <t>1.1</t>
  </si>
  <si>
    <t>экономически обоснованные расходы на содержание эксплуатируемых регулируемой организацией тепловых пунктов, тепловых сетей, расположенных после тепловых пунктов, и на оплату потерь в указанных  
сетях</t>
  </si>
  <si>
    <t>2</t>
  </si>
  <si>
    <t>Объем отпуска тепловой энергии в виде пара или воды из тепловых сетей регулируемой организации</t>
  </si>
  <si>
    <t>тыс.Гкал</t>
  </si>
  <si>
    <t>2.1</t>
  </si>
  <si>
    <t>в т.ч. объем отпуска тепловой энергии в виде пара или воды из тепловых  
сетей регулируемой организации потребителям, теплопотребляющие установки которых подключены после   
тепловых пунктов (на тепловых пунктах), эксплуатируемых регулируемой организацией</t>
  </si>
  <si>
    <t>3</t>
  </si>
  <si>
    <t>Суммарная договорная (заявленная) тепловая нагрузка потребителей</t>
  </si>
  <si>
    <t>Гкал/ч.</t>
  </si>
  <si>
    <t>3.1</t>
  </si>
  <si>
    <t>в т.ч. суммарная договорная (заявленная) тепловая нагрузка потребителей, теплопотребляющие установки которых подключены после тепловых пунктов (на тепловых пунктах), эксплуатируемых регулируемой организацией</t>
  </si>
  <si>
    <t>4</t>
  </si>
  <si>
    <t>При отсутствии             
дифференциации тарифов по  
схеме подключения          
теплопотребляющих установок
потребителей тепловой      
энергии к системе          
теплоснабжения:</t>
  </si>
  <si>
    <t>4.1</t>
  </si>
  <si>
    <t>Одноставочный тариф на услуги по передаче тепловой энергии</t>
  </si>
  <si>
    <t>руб./Гкал</t>
  </si>
  <si>
    <t>4.2</t>
  </si>
  <si>
    <t>Двухставочный тариф на  услуги по передаче тепловой энергии:</t>
  </si>
  <si>
    <t xml:space="preserve"> - ставка за тепловую энергию</t>
  </si>
  <si>
    <t xml:space="preserve"> - ставка за содержание тепловой мощности</t>
  </si>
  <si>
    <t>тыс.руб./Гкал/ч. В мес.</t>
  </si>
  <si>
    <t>5</t>
  </si>
  <si>
    <t>При дифференциации тарифов по схеме подключения теплопотребляющих установок потребителей тепловой      
энергии к системе теплоснабжения:</t>
  </si>
  <si>
    <t>5.1</t>
  </si>
  <si>
    <t>При подключении к тепловой сети без дополнительного преобразования на тепловых пунктах, эксплуатируемых регулируемой организацией:</t>
  </si>
  <si>
    <t>5.1.1</t>
  </si>
  <si>
    <t>5.1.2</t>
  </si>
  <si>
    <t>Двухставочный тариф на услуги по передаче тепловой энергии:</t>
  </si>
  <si>
    <t>5.2</t>
  </si>
  <si>
    <t>При подключении к тепловой сети после тепловых пунктов (на тепловых пунктах), эксплуатируемых регулируемой организацией:</t>
  </si>
  <si>
    <t>5.2.1</t>
  </si>
  <si>
    <t>5.2.2</t>
  </si>
  <si>
    <t xml:space="preserve">Примечания:
1. Таблица заполняется по системам теплоснабжения, по схемам подключения теплопотребляющих установок потребителей тепловой энергии к системе теплоснабжения, если при установлении цен (тарифов) применяется такая дифференциация.
2. Строки 2, 2.1, 3, 3.1 заполняются с учетом мощности, поддерживаемой для отдельных категорий (групп) социально значимых потребителей, приобретающих услуги по поддержанию резервной тепловой мощности.
3. Стр. 4.1 = стр. 1 / стр. 2.
4. Ставка за содержание тепловой мощности в стр. 4.2 = стр. 1 / стр. 3 / М, где М = 12.
5. Стр. 5.1.1 = (стр. 1 - стр. 1.1) / стр. 2.
6. Ставка за содержание тепловой мощности в стр. 5.1.2 = (стр. 1 - стр. 1.1) / стр. 3 / М, где М = 12.
7. Стр. 5.2.1 = (стр. 1 - стр. 1.1) / стр. 2 + стр. 1.1 / стр. 2.1.
8. Ставка за содержание тепловой мощности в стр. 5.2.2 = (стр. 1 - стр. 1.1) / стр. 3 / М + стр. 1.1 / стр. 3.1 / М, где М = 12.
</t>
  </si>
  <si>
    <t>Приложение 4.6</t>
  </si>
  <si>
    <t xml:space="preserve">к Приказу ФСТ России </t>
  </si>
  <si>
    <t xml:space="preserve">№ 760-э от 13.06.2013г. </t>
  </si>
  <si>
    <t>I</t>
  </si>
  <si>
    <t>- расходы на сырье и материалы</t>
  </si>
  <si>
    <t xml:space="preserve">- расходы на топливо                        </t>
  </si>
  <si>
    <t>- расходы на прочие покупаемые энергетические ресурсы</t>
  </si>
  <si>
    <t>- расходы на покупку тепловых потерь</t>
  </si>
  <si>
    <t>- расходы на холодную воду</t>
  </si>
  <si>
    <t>- расходы на теплоноситель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</si>
  <si>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</si>
  <si>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</si>
  <si>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</si>
  <si>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 xml:space="preserve"> - Капитальный ремонт</t>
  </si>
  <si>
    <t xml:space="preserve"> - услуги спец. техники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</si>
  <si>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</si>
  <si>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- аренда оборудования</t>
  </si>
  <si>
    <t>- аренда тепловых сетей</t>
  </si>
  <si>
    <t>- аренда земли</t>
  </si>
  <si>
    <t>- расходы на служебные командировки</t>
  </si>
  <si>
    <t>- расходы на обучение персонала</t>
  </si>
  <si>
    <t>- расходы на страхование производственных объектов, учитываемые при определении налоговой базы по налогу на прибыль</t>
  </si>
  <si>
    <t>- другие расходы, связанные с производством и (или) реализацией реализацией продукции, в том числе</t>
  </si>
  <si>
    <t>- налог на имущество организаций</t>
  </si>
  <si>
    <t>- земельный налог</t>
  </si>
  <si>
    <t>- транспортный налог</t>
  </si>
  <si>
    <t>- водный налог</t>
  </si>
  <si>
    <t>- прочие налоги</t>
  </si>
  <si>
    <t>II.</t>
  </si>
  <si>
    <t>Внереализационные расходы, всего</t>
  </si>
  <si>
    <t>- расходы по сомнительным долгам</t>
  </si>
  <si>
    <t>- расходы, связанные с созданием нормативных запасов топлива, включая        
расходы по обслуживанию заемных средств, привлекаемых для этих целей</t>
  </si>
  <si>
    <t>- другие обоснованные расходы, в том числе</t>
  </si>
  <si>
    <t>- расходы на услуги банков</t>
  </si>
  <si>
    <t>- расходы на обслуживание заемных средств</t>
  </si>
  <si>
    <t>III.</t>
  </si>
  <si>
    <t>Расходы, не учитываемые в целях налогообложения, всего</t>
  </si>
  <si>
    <t>- расходы на капитальные вложения (инвестиции)</t>
  </si>
  <si>
    <t>- денежные выплаты социального характера (по Коллективному договору)</t>
  </si>
  <si>
    <t>- резервный фонд</t>
  </si>
  <si>
    <t>- прочие расходы</t>
  </si>
  <si>
    <t xml:space="preserve">IV. </t>
  </si>
  <si>
    <t>Налог на прибыль</t>
  </si>
  <si>
    <t xml:space="preserve">V. </t>
  </si>
  <si>
    <t>Выпадающие доходы/экономия средств</t>
  </si>
  <si>
    <t xml:space="preserve">VI. 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</si>
  <si>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</si>
  <si>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</si>
  <si>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</si>
  <si>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</si>
  <si>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</si>
  <si>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</si>
  <si>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</si>
  <si>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</si>
  <si>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</si>
  <si>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каждому виду регулируемой деятельности, по каждой теплоснабжающей, теплосетевой организации, в целом по единой теплоснабжающей организации.
2. Для источников тепловой энергии, функционирующих в режиме комбинированной выработки электрической и тепловой энергии, таблица заполняется в целом по источнику тепловой энергии. Строки VI.1 - VI.4 заполняются по результатам распределения расходов между тепловой и электрической энергией в соответствии с главой VIII Методических указаний.
3. К таблице прилагаются дополнительные материалы, содержащие обоснованный расчет по каждой статье затрат (с указанием плановых (расчетных) цен, экономически обоснованных объемов и применяемых индексов, норм и нормативов расчета) с учетом приложений 4.4, 4.7 - 4.10.
</t>
  </si>
  <si>
    <t>ПРЕДЛОЖЕНИЕ</t>
  </si>
  <si>
    <t>о размере цен (тарифов)</t>
  </si>
  <si>
    <t>Приложение 4.1</t>
  </si>
  <si>
    <t xml:space="preserve">№ п/п 
</t>
  </si>
  <si>
    <t xml:space="preserve">       Показатели       </t>
  </si>
  <si>
    <t>Всего</t>
  </si>
  <si>
    <t xml:space="preserve">               в том числе                </t>
  </si>
  <si>
    <t>Вода</t>
  </si>
  <si>
    <t>Отборный пар</t>
  </si>
  <si>
    <t xml:space="preserve">1,2-2,5 кгс/см2 
</t>
  </si>
  <si>
    <t xml:space="preserve">2,5-7,0 
кгс/см2 
</t>
  </si>
  <si>
    <t xml:space="preserve">7,0-13,0 кгс/см2 
</t>
  </si>
  <si>
    <t xml:space="preserve">&gt; 13 кгс/см2 
</t>
  </si>
  <si>
    <t xml:space="preserve">острый 
и реду-
циро-  
ванный 
пар    
</t>
  </si>
  <si>
    <t xml:space="preserve">Отпуск тепловой         
энергии, поставляемой с 
коллекторов источника   
тепловой энергии, всего 
</t>
  </si>
  <si>
    <t xml:space="preserve">в том числе:            </t>
  </si>
  <si>
    <t xml:space="preserve">- ТЭЦ 25 МВт и более    </t>
  </si>
  <si>
    <t>1.2</t>
  </si>
  <si>
    <t xml:space="preserve">- ТЭЦ менее 25 МВт      </t>
  </si>
  <si>
    <t>1.3</t>
  </si>
  <si>
    <t xml:space="preserve">- котельные             </t>
  </si>
  <si>
    <t>1.4</t>
  </si>
  <si>
    <t xml:space="preserve">- электробойлерные      </t>
  </si>
  <si>
    <t>Покупная теплоэнергия</t>
  </si>
  <si>
    <t>…</t>
  </si>
  <si>
    <t>Расход тепловой энергии 
на хозяйственные нужды</t>
  </si>
  <si>
    <t xml:space="preserve">Отпуск тепловой энергии 
от источника тепловой   
энергии (полезный отпуск) </t>
  </si>
  <si>
    <t xml:space="preserve">Потери тепловой энергии 
в сети (нормативные)    
&lt;*&gt; </t>
  </si>
  <si>
    <t>- через изоляцию</t>
  </si>
  <si>
    <t>- с потерями теплоносителя</t>
  </si>
  <si>
    <t>5.3</t>
  </si>
  <si>
    <t>то же в % к отпуску     
тепловой энергии от     
источника тепловой      
энергии</t>
  </si>
  <si>
    <t>Отпуск тепловой энергии 
из тепловой сети        
(полезный отпуск),      
всего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</si>
  <si>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в целом по единой теплоснабжающей организации.
2. В стр. 3 заполняется расход тепловой энергии на хозяйственные нужды только на источнике тепловой энергии.
3. Стр. 4 = стр. 1 + стр. 2 - стр. 3.
4. Стр. 6 = стр. 4 - стр. 5.
5. В строке 5 указываются фактические потери тепловой энергии в сети в случае, предусмотренном пунктом 90 Основ ценообразования в сфере теплоснабжения, утвержденных постановлением Правительства Российской федерации от 22.10.2012 N 1075.
</t>
  </si>
  <si>
    <t>Приложение 4.2</t>
  </si>
  <si>
    <t>тыс м³</t>
  </si>
  <si>
    <t>в том числе</t>
  </si>
  <si>
    <t>вода</t>
  </si>
  <si>
    <t>пар</t>
  </si>
  <si>
    <t xml:space="preserve">Производство теплоносителя, всего    
</t>
  </si>
  <si>
    <t>в т.ч. ТЭЦ 25 МВт и более</t>
  </si>
  <si>
    <t>в т.ч. ТЭЦ менее 25 МВт</t>
  </si>
  <si>
    <t>котельные</t>
  </si>
  <si>
    <t>электробойлерные</t>
  </si>
  <si>
    <t>Покупной теплоноситель,</t>
  </si>
  <si>
    <t xml:space="preserve">Расход теплоносителя на 
хозяйственные нужды     
</t>
  </si>
  <si>
    <t xml:space="preserve">Отпуск теплоносителя в  
сеть                    
</t>
  </si>
  <si>
    <t xml:space="preserve">Нормативные потери при  
передаче теплоносителя  
</t>
  </si>
  <si>
    <t xml:space="preserve">Объем возвращенного     
теплоносителя           
</t>
  </si>
  <si>
    <t xml:space="preserve">Полезный отпуск         
теплоносителя           
потребителям            
</t>
  </si>
  <si>
    <t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теплоносителя, в целом по единой теплоснабжающей организации.
2. Стр. 4 = стр. 1 + стр. 2 - стр. 3.
3. Стр. 7 = стр. 4 - стр. 5 - стр. 6.</t>
  </si>
  <si>
    <t>Общество с ограниченной ответственностью "СтройГрад"</t>
  </si>
  <si>
    <t>(ООО "СтройГрад")</t>
  </si>
  <si>
    <t xml:space="preserve">Расчет полезного отпуска теплоносителя </t>
  </si>
  <si>
    <t>Смета расходов</t>
  </si>
  <si>
    <t>Расчет тарифов на услуги по передаче тепловой энергии, теплоносителя                                                                                                                                     ООО "СтройГрад"</t>
  </si>
  <si>
    <t xml:space="preserve">на услуги по передаче тепловой энергии на 2018 г. </t>
  </si>
  <si>
    <t>долгосрочного периода регулирования 2018-2020 гг.</t>
  </si>
  <si>
    <r>
      <rPr>
        <b/>
        <u/>
        <sz val="12"/>
        <color theme="1"/>
        <rFont val="Times New Roman"/>
        <family val="1"/>
        <charset val="204"/>
      </rPr>
      <t>Предлагаемый метод регулирования:</t>
    </r>
    <r>
      <rPr>
        <u/>
        <sz val="12"/>
        <color theme="1"/>
        <rFont val="Times New Roman"/>
        <family val="1"/>
        <charset val="204"/>
      </rPr>
      <t xml:space="preserve"> Метод индексации установленных тарифов</t>
    </r>
  </si>
  <si>
    <t>Расчет полезного отпуска тепловой энергии на 2018 год</t>
  </si>
  <si>
    <t>Базовый период 2017 г.</t>
  </si>
  <si>
    <t>Период регулирования 2018 г.</t>
  </si>
  <si>
    <t>ООО "Новокузнецкая теплосетевая компания"</t>
  </si>
  <si>
    <t>Долгосрочные параметры регулирования</t>
  </si>
  <si>
    <t>(предложение предприятия)</t>
  </si>
  <si>
    <t>№</t>
  </si>
  <si>
    <t>Ед. изм.</t>
  </si>
  <si>
    <t>Утв. на 2017 г.</t>
  </si>
  <si>
    <t>Предложение на 2018 г.</t>
  </si>
  <si>
    <t>Инфляция</t>
  </si>
  <si>
    <t>%</t>
  </si>
  <si>
    <t>Индекс эффективности операционных расходов</t>
  </si>
  <si>
    <t>Количество активов</t>
  </si>
  <si>
    <t>у.е.</t>
  </si>
  <si>
    <t>Индекс изменения количества активов</t>
  </si>
  <si>
    <t>Коэффициент эластичности затрат по росту активов</t>
  </si>
  <si>
    <t>Коэффициент индексации</t>
  </si>
  <si>
    <t>на 2018 - 2020 гг.</t>
  </si>
  <si>
    <t>Предложение на 2019 г.</t>
  </si>
  <si>
    <t>Предложение на 2020 г.</t>
  </si>
  <si>
    <t>на 2018 год</t>
  </si>
  <si>
    <t>Базовый период (2017 г.)</t>
  </si>
  <si>
    <t>Период регулирования (2018 г.)</t>
  </si>
  <si>
    <t xml:space="preserve">Расходы, связанные с производством и        
реализацией продукции (услуг), всего        
</t>
  </si>
  <si>
    <t>- Электрическая энергия</t>
  </si>
  <si>
    <t>- амортизация основных средств и            
нематериальных активов</t>
  </si>
  <si>
    <t xml:space="preserve"> - Теплоизоляция трубопроводов(по программе снижения тепловых потерь на сетях)</t>
  </si>
  <si>
    <t>- расходы на оплату услуг, оказываемых      
организациями, осуществляющими регулируемую деятельность</t>
  </si>
  <si>
    <t>- расходы на выполнение работ и услуг   
производственного характера, выполняемых по договорам со сторонними организациями или предпринимателями</t>
  </si>
  <si>
    <t>- расходы на оплату иных работ и услуг,    
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</si>
  <si>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 xml:space="preserve"> - Услуги по обследованию тепловых сетей согласно Закону об энергосбережении </t>
  </si>
  <si>
    <t xml:space="preserve"> - Услуги по разработке программы энергетической эффективности  согласно Закону об энергосбережении </t>
  </si>
  <si>
    <t xml:space="preserve"> - Проверка хозяйственной деятельности</t>
  </si>
  <si>
    <t xml:space="preserve"> - хранение имущества</t>
  </si>
  <si>
    <t>- арендная плата, концессионная плата,      
лизинговые платежи</t>
  </si>
  <si>
    <t>- аренда Производственных помещений</t>
  </si>
  <si>
    <t>- аренда Аренда склада</t>
  </si>
  <si>
    <t>- расходы на вывод из эксплуатации (в том   
числе на консервацию) и вывод из 
консервации</t>
  </si>
  <si>
    <t>ООО "СтройГрад"</t>
  </si>
  <si>
    <t>Определение операционных (подконтрольных) расходов (базовый уровень операционных расходов)</t>
  </si>
  <si>
    <t>Наименование расхода</t>
  </si>
  <si>
    <t>Котельные МП НГО "ССК"</t>
  </si>
  <si>
    <t>2017 г. (утверждено РЭК)</t>
  </si>
  <si>
    <t>2018 г. (предложение предприятия)</t>
  </si>
  <si>
    <t>2019 г. (предложение предприятия)</t>
  </si>
  <si>
    <t>2020 г. (предложение предприятия)</t>
  </si>
  <si>
    <t>1</t>
  </si>
  <si>
    <t>Расходы на приобретение сырья и материалов</t>
  </si>
  <si>
    <t>Расходы на ремонт основных средств</t>
  </si>
  <si>
    <t>Расходы на оплату труда</t>
  </si>
  <si>
    <t>Расходы на оплату работ и услуг производственного характера, выполняемых по договорам со сторонними  организациями</t>
  </si>
  <si>
    <t>Расходы на оплату иных работ и услуг, выполняемых по договорам с организациями, включая:</t>
  </si>
  <si>
    <t>6</t>
  </si>
  <si>
    <t>Расходы на служебные командировки</t>
  </si>
  <si>
    <t>7</t>
  </si>
  <si>
    <t>Расходы на обучение персонала</t>
  </si>
  <si>
    <t>8</t>
  </si>
  <si>
    <t>Лизинговый платеж</t>
  </si>
  <si>
    <t>9</t>
  </si>
  <si>
    <t>Арендная плата</t>
  </si>
  <si>
    <t>10</t>
  </si>
  <si>
    <t>Другие расходы</t>
  </si>
  <si>
    <t>ИТОГО базовый уровень операционных расходов</t>
  </si>
  <si>
    <t>Расчет операционных (подконтрольных) расходов
на каждый год долгосрочного периода регулирования</t>
  </si>
  <si>
    <t>Параметры расчета расходов</t>
  </si>
  <si>
    <t>Ед.изм.</t>
  </si>
  <si>
    <t>Индекс потребительских цен на расчетный период регулирования (ИПЦ)</t>
  </si>
  <si>
    <t>Индекс эффективности операционных расходов (ИР)</t>
  </si>
  <si>
    <t>Индекс изменения количества активов (ИКА)</t>
  </si>
  <si>
    <t>Количество условных единиц, относящихся к активам, необходимым для осуществления регулируемой деятельности</t>
  </si>
  <si>
    <t>3.2</t>
  </si>
  <si>
    <t>Установленная тепловая мощность источника тепловой энергии</t>
  </si>
  <si>
    <t>Гкал/ч</t>
  </si>
  <si>
    <r>
      <t>Коэффициент эластичности затрат по росту активов (К</t>
    </r>
    <r>
      <rPr>
        <vertAlign val="subscript"/>
        <sz val="14"/>
        <rFont val="Arial"/>
        <family val="2"/>
        <charset val="204"/>
      </rPr>
      <t>эл</t>
    </r>
    <r>
      <rPr>
        <sz val="14"/>
        <rFont val="Arial"/>
        <family val="2"/>
        <charset val="204"/>
      </rPr>
      <t>)</t>
    </r>
  </si>
  <si>
    <t>Итого, коэффициент индексации</t>
  </si>
  <si>
    <t>Операционные (подконтрольные)
расходы</t>
  </si>
  <si>
    <t>тыс. руб.</t>
  </si>
  <si>
    <t>Реестр неподконтрольных расходов</t>
  </si>
  <si>
    <t>Расходы на оплату услуг, оказываемых организациями, осуществляющими регулируемые виды деятельности</t>
  </si>
  <si>
    <t>Концессионная плата</t>
  </si>
  <si>
    <t>Расходы на уплату налогов, сборов и других обязательных платежей, в том числе:</t>
  </si>
  <si>
    <t>1.4.1</t>
  </si>
  <si>
    <t>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</si>
  <si>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1.4.2</t>
  </si>
  <si>
    <t>Расходы на обязательное страхование</t>
  </si>
  <si>
    <t>1.4.3</t>
  </si>
  <si>
    <t>Охрана труда</t>
  </si>
  <si>
    <t>1.5</t>
  </si>
  <si>
    <t>Отчисления на социальные нужды</t>
  </si>
  <si>
    <t>1.6</t>
  </si>
  <si>
    <t>Расходы по сомнительным долгам</t>
  </si>
  <si>
    <t>1.7</t>
  </si>
  <si>
    <t>Амортизация основных средств и нематериальных активов</t>
  </si>
  <si>
    <t>1.8</t>
  </si>
  <si>
    <t>Расходы на выплаты по договорам займа и кредитным договорам, включая проценты по ним</t>
  </si>
  <si>
    <t>ИТОГО</t>
  </si>
  <si>
    <t>Экономия, определенная в прошедшем долгосрочном периоде регулирования и подлежащая учету в текущем долгосрочном периоде регули-рования</t>
  </si>
  <si>
    <t>Итого неподконтрольных расходов</t>
  </si>
  <si>
    <t>Реестр расходов на приобретение энергетических ресурсов, холодной воды и теплоносителя</t>
  </si>
  <si>
    <t>Наименование ресурса</t>
  </si>
  <si>
    <t>Расходы на топливо</t>
  </si>
  <si>
    <t>Расходы на электрическую энергию</t>
  </si>
  <si>
    <t>Расходы на тепловую энергию</t>
  </si>
  <si>
    <t>Расходы на холодную воду</t>
  </si>
  <si>
    <t>Расходы на теплоноситель</t>
  </si>
  <si>
    <t>Расчет необходимой валовой выручки методом индексации установленных тарифов</t>
  </si>
  <si>
    <t>Операционные (подконтрольные) расходы</t>
  </si>
  <si>
    <t>Неподконтрольные расходы</t>
  </si>
  <si>
    <t>Расходы на приобретение (производство) энергетических ресурсов, холодной воды и теплоносителя</t>
  </si>
  <si>
    <t>Прибыль</t>
  </si>
  <si>
    <t>Расчетная предпринимательская прибыль</t>
  </si>
  <si>
    <t>Результаты деятельности до перехода к регулированию цен (тарифов) на основе долгосрочных параметров регулирования</t>
  </si>
  <si>
    <t>Корректировка с целью учета отклонения фактических значений параметров расчета тарифов от значений, учтенных при установлении тарифов</t>
  </si>
  <si>
    <t>Корректировка с учетом надежности и качества реализуемых товаров (оказываемых услуг), подлежащая учету в НВВ</t>
  </si>
  <si>
    <t>Корректировка НВВ в связи с изменением (неисполнением) инвестиционной программы</t>
  </si>
  <si>
    <t>Корректировка, подлежащая учету в НВВ и учитывающая отклонение фактических показателей энергосбережения и повышения энергетической эффективности от установленных плановых (рас-четных) показателей и отклонение сроков реализации программы в области энергосбережения и повышения энергетической эффективности от установленных сроков реализации такой программы</t>
  </si>
  <si>
    <t>11</t>
  </si>
  <si>
    <t>ИТОГО необходимая валовая выручка</t>
  </si>
  <si>
    <t>Объем передачи тепловой энергии</t>
  </si>
  <si>
    <t>тыс. Гкал</t>
  </si>
  <si>
    <t>Тариф на услуги по передаче тепловой энергии</t>
  </si>
  <si>
    <t>руб./Гкал.</t>
  </si>
</sst>
</file>

<file path=xl/styles.xml><?xml version="1.0" encoding="utf-8"?>
<styleSheet xmlns="http://schemas.openxmlformats.org/spreadsheetml/2006/main">
  <numFmts count="42">
    <numFmt numFmtId="7" formatCode="#,##0.00&quot;р.&quot;;\-#,##0.00&quot;р.&quot;"/>
    <numFmt numFmtId="43" formatCode="_-* #,##0.00_р_._-;\-* #,##0.00_р_._-;_-* &quot;-&quot;??_р_._-;_-@_-"/>
    <numFmt numFmtId="164" formatCode="0.0%"/>
    <numFmt numFmtId="165" formatCode="#.##0\.00"/>
    <numFmt numFmtId="166" formatCode="#\.00"/>
    <numFmt numFmtId="167" formatCode="\$#\.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\£#,##0_);\(\£#,##0\)"/>
    <numFmt numFmtId="174" formatCode="_-* #,##0\ _F_B_-;\-* #,##0\ _F_B_-;_-* &quot;-&quot;\ _F_B_-;_-@_-"/>
    <numFmt numFmtId="175" formatCode="_-* #,##0.00_-;\-* #,##0.00_-;_-* &quot;-&quot;??_-;_-@_-"/>
    <numFmt numFmtId="176" formatCode="_-* #,##0\ &quot;FB&quot;_-;\-* #,##0\ &quot;FB&quot;_-;_-* &quot;-&quot;\ &quot;FB&quot;_-;_-@_-"/>
    <numFmt numFmtId="177" formatCode="_(* #,##0.00_);[Red]_(* \(#,##0.00\);_(* &quot;-&quot;??_);_(@_)"/>
    <numFmt numFmtId="178" formatCode="_-* #,##0.00\ &quot;FB&quot;_-;\-* #,##0.00\ &quot;FB&quot;_-;_-* &quot;-&quot;??\ &quot;FB&quot;_-;_-@_-"/>
    <numFmt numFmtId="179" formatCode="&quot;$&quot;#,##0\ ;\(&quot;$&quot;#,##0\)"/>
    <numFmt numFmtId="180" formatCode="0.0\x"/>
    <numFmt numFmtId="181" formatCode="_-* #,##0.00[$€-1]_-;\-* #,##0.00[$€-1]_-;_-* &quot;-&quot;??[$€-1]_-"/>
    <numFmt numFmtId="182" formatCode="_-* #,##0.00\ _F_B_-;\-* #,##0.00\ _F_B_-;_-* &quot;-&quot;??\ _F_B_-;_-@_-"/>
    <numFmt numFmtId="183" formatCode="_(* #,##0.00_);_(* \(#,##0.00\);_(* &quot;-&quot;??_);_(@_)"/>
    <numFmt numFmtId="184" formatCode="#,##0.0_);[Red]\(#,##0.0\)"/>
    <numFmt numFmtId="185" formatCode="_-* #,##0_-;_-* #,##0\-;_-* &quot;-&quot;_-;_-@_-"/>
    <numFmt numFmtId="186" formatCode="_-* #,##0.00_-;_-* #,##0.00\-;_-* &quot;-&quot;??_-;_-@_-"/>
    <numFmt numFmtId="187" formatCode="_-* #,##0\ _$_-;\-* #,##0\ _$_-;_-* &quot;-&quot;\ _$_-;_-@_-"/>
    <numFmt numFmtId="188" formatCode="_-* #,##0.00\ _$_-;\-* #,##0.00\ _$_-;_-* &quot;-&quot;??\ _$_-;_-@_-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(* #,##0.000_);[Red]_(* \(#,##0.000\);_(* &quot;-&quot;??_);_(@_)"/>
    <numFmt numFmtId="192" formatCode="&quot;$&quot;#,##0.0_);\(&quot;$&quot;#,##0.0\)"/>
    <numFmt numFmtId="193" formatCode="0.00\x"/>
    <numFmt numFmtId="194" formatCode="0.0000"/>
    <numFmt numFmtId="195" formatCode="_-&quot;F&quot;\ * #,##0_-;_-&quot;F&quot;\ * #,##0\-;_-&quot;F&quot;\ * &quot;-&quot;_-;_-@_-"/>
    <numFmt numFmtId="196" formatCode="_-&quot;F&quot;\ * #,##0.00_-;_-&quot;F&quot;\ * #,##0.00\-;_-&quot;F&quot;\ * &quot;-&quot;??_-;_-@_-"/>
    <numFmt numFmtId="197" formatCode="\¥#,##0_);\(\¥#,##0\)"/>
    <numFmt numFmtId="198" formatCode="General_)"/>
    <numFmt numFmtId="199" formatCode="#,##0\т"/>
    <numFmt numFmtId="200" formatCode="%#\.00"/>
    <numFmt numFmtId="201" formatCode="0.000"/>
    <numFmt numFmtId="202" formatCode="_-* #,##0_р_._-;\-* #,##0_р_._-;_-* &quot;-&quot;??_р_._-;_-@_-"/>
    <numFmt numFmtId="203" formatCode="#,##0_ ;\-#,##0\ "/>
  </numFmts>
  <fonts count="1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0"/>
      <name val="Arial Cyr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Verdana"/>
      <family val="2"/>
      <charset val="204"/>
    </font>
    <font>
      <i/>
      <sz val="12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vertAlign val="subscript"/>
      <sz val="14"/>
      <name val="Arial"/>
      <family val="2"/>
      <charset val="204"/>
    </font>
    <font>
      <sz val="14"/>
      <color rgb="FFC00000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3">
    <xf numFmtId="0" fontId="0" fillId="0" borderId="0"/>
    <xf numFmtId="0" fontId="5" fillId="0" borderId="0" applyFont="0" applyFill="0" applyBorder="0" applyAlignment="0"/>
    <xf numFmtId="0" fontId="6" fillId="0" borderId="14">
      <protection locked="0"/>
    </xf>
    <xf numFmtId="165" fontId="6" fillId="0" borderId="0">
      <protection locked="0"/>
    </xf>
    <xf numFmtId="166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2" borderId="15" applyNumberFormat="0" applyFill="0" applyBorder="0" applyAlignment="0">
      <alignment horizontal="left"/>
    </xf>
    <xf numFmtId="0" fontId="9" fillId="2" borderId="0" applyNumberFormat="0" applyFill="0" applyBorder="0" applyAlignment="0"/>
    <xf numFmtId="0" fontId="10" fillId="3" borderId="15" applyNumberFormat="0" applyFill="0" applyBorder="0" applyAlignment="0">
      <alignment horizontal="left"/>
    </xf>
    <xf numFmtId="0" fontId="11" fillId="4" borderId="0" applyNumberFormat="0" applyFill="0" applyBorder="0" applyAlignment="0"/>
    <xf numFmtId="0" fontId="12" fillId="0" borderId="0" applyNumberFormat="0" applyFill="0" applyBorder="0" applyAlignment="0"/>
    <xf numFmtId="0" fontId="13" fillId="0" borderId="16" applyNumberFormat="0" applyFill="0" applyBorder="0" applyAlignment="0">
      <alignment horizontal="left"/>
    </xf>
    <xf numFmtId="0" fontId="14" fillId="5" borderId="17" applyNumberFormat="0" applyFill="0" applyBorder="0" applyAlignment="0">
      <alignment horizontal="centerContinuous"/>
    </xf>
    <xf numFmtId="0" fontId="15" fillId="0" borderId="0" applyNumberFormat="0" applyFill="0" applyBorder="0" applyAlignment="0"/>
    <xf numFmtId="0" fontId="15" fillId="6" borderId="18" applyNumberFormat="0" applyFill="0" applyBorder="0" applyAlignment="0"/>
    <xf numFmtId="0" fontId="16" fillId="0" borderId="16" applyNumberFormat="0" applyFill="0" applyBorder="0" applyAlignment="0"/>
    <xf numFmtId="0" fontId="15" fillId="0" borderId="0" applyNumberFormat="0" applyFill="0" applyBorder="0" applyAlignment="0"/>
    <xf numFmtId="0" fontId="17" fillId="0" borderId="0">
      <alignment horizontal="right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/>
    <xf numFmtId="0" fontId="24" fillId="7" borderId="0"/>
    <xf numFmtId="0" fontId="25" fillId="0" borderId="0" applyNumberFormat="0" applyFill="0" applyBorder="0" applyAlignment="0" applyProtection="0"/>
    <xf numFmtId="38" fontId="26" fillId="0" borderId="0" applyNumberFormat="0" applyFill="0" applyBorder="0" applyAlignment="0" applyProtection="0">
      <alignment horizontal="right"/>
      <protection locked="0"/>
    </xf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18" fillId="8" borderId="0" applyNumberFormat="0" applyFont="0" applyBorder="0" applyAlignment="0"/>
    <xf numFmtId="0" fontId="31" fillId="0" borderId="18" applyNumberFormat="0" applyFont="0" applyFill="0" applyProtection="0">
      <alignment horizontal="centerContinuous" vertical="center"/>
    </xf>
    <xf numFmtId="0" fontId="32" fillId="9" borderId="0" applyNumberFormat="0" applyFont="0" applyBorder="0" applyAlignment="0" applyProtection="0"/>
    <xf numFmtId="0" fontId="31" fillId="0" borderId="0" applyNumberFormat="0" applyFill="0" applyBorder="0" applyProtection="0">
      <alignment horizontal="center" vertical="center"/>
    </xf>
    <xf numFmtId="174" fontId="1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175" fontId="18" fillId="0" borderId="0" applyFont="0" applyFill="0" applyBorder="0" applyAlignment="0" applyProtection="0"/>
    <xf numFmtId="3" fontId="3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3" fillId="10" borderId="0"/>
    <xf numFmtId="0" fontId="24" fillId="11" borderId="0"/>
    <xf numFmtId="14" fontId="36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38" fontId="32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4" fillId="0" borderId="19" applyNumberFormat="0" applyFont="0" applyFill="0" applyAlignment="0" applyProtection="0"/>
    <xf numFmtId="0" fontId="37" fillId="0" borderId="0" applyFill="0" applyBorder="0" applyAlignment="0" applyProtection="0"/>
    <xf numFmtId="18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3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" fontId="35" fillId="0" borderId="0" applyFont="0" applyFill="0" applyBorder="0" applyAlignment="0" applyProtection="0"/>
    <xf numFmtId="15" fontId="18" fillId="0" borderId="0">
      <alignment vertical="center"/>
    </xf>
    <xf numFmtId="0" fontId="39" fillId="0" borderId="0" applyFill="0" applyBorder="0" applyProtection="0">
      <alignment horizontal="left"/>
    </xf>
    <xf numFmtId="183" fontId="40" fillId="0" borderId="0" applyNumberFormat="0" applyFill="0" applyBorder="0" applyAlignment="0" applyProtection="0">
      <alignment horizontal="center"/>
    </xf>
    <xf numFmtId="0" fontId="34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20" applyNumberFormat="0" applyAlignment="0" applyProtection="0">
      <alignment horizontal="left" vertical="center"/>
    </xf>
    <xf numFmtId="0" fontId="42" fillId="0" borderId="15">
      <alignment horizontal="left" vertical="center"/>
    </xf>
    <xf numFmtId="0" fontId="43" fillId="0" borderId="0">
      <alignment horizontal="center"/>
    </xf>
    <xf numFmtId="38" fontId="44" fillId="0" borderId="0"/>
    <xf numFmtId="38" fontId="45" fillId="0" borderId="0">
      <alignment horizontal="left"/>
    </xf>
    <xf numFmtId="0" fontId="46" fillId="0" borderId="0" applyProtection="0">
      <alignment horizontal="left"/>
    </xf>
    <xf numFmtId="0" fontId="43" fillId="0" borderId="0">
      <alignment horizontal="center"/>
    </xf>
    <xf numFmtId="0" fontId="47" fillId="0" borderId="21" applyNumberFormat="0" applyFill="0" applyBorder="0" applyAlignment="0" applyProtection="0">
      <alignment horizontal="left"/>
    </xf>
    <xf numFmtId="184" fontId="48" fillId="12" borderId="0" applyNumberFormat="0" applyBorder="0" applyAlignment="0" applyProtection="0">
      <protection locked="0"/>
    </xf>
    <xf numFmtId="0" fontId="49" fillId="0" borderId="0"/>
    <xf numFmtId="0" fontId="18" fillId="0" borderId="0"/>
    <xf numFmtId="0" fontId="18" fillId="13" borderId="0" applyNumberFormat="0" applyFont="0" applyBorder="0" applyAlignment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0" fontId="52" fillId="0" borderId="0" applyFont="0" applyFill="0" applyBorder="0" applyAlignment="0" applyProtection="0"/>
    <xf numFmtId="37" fontId="53" fillId="0" borderId="0"/>
    <xf numFmtId="194" fontId="5" fillId="0" borderId="0"/>
    <xf numFmtId="37" fontId="54" fillId="12" borderId="15" applyBorder="0">
      <alignment horizontal="left" vertical="center" indent="2"/>
    </xf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40" fontId="60" fillId="14" borderId="0">
      <alignment horizontal="right"/>
    </xf>
    <xf numFmtId="0" fontId="61" fillId="13" borderId="0">
      <alignment horizontal="center"/>
    </xf>
    <xf numFmtId="0" fontId="62" fillId="15" borderId="0"/>
    <xf numFmtId="0" fontId="63" fillId="14" borderId="0" applyBorder="0">
      <alignment horizontal="centerContinuous"/>
    </xf>
    <xf numFmtId="0" fontId="64" fillId="15" borderId="0" applyBorder="0">
      <alignment horizontal="centerContinuous"/>
    </xf>
    <xf numFmtId="0" fontId="42" fillId="0" borderId="0" applyNumberFormat="0" applyFill="0" applyBorder="0" applyAlignment="0" applyProtection="0"/>
    <xf numFmtId="0" fontId="65" fillId="0" borderId="0"/>
    <xf numFmtId="1" fontId="66" fillId="0" borderId="0" applyProtection="0">
      <alignment horizontal="right"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65" fillId="0" borderId="0"/>
    <xf numFmtId="0" fontId="67" fillId="0" borderId="0" applyNumberFormat="0" applyFill="0" applyBorder="0" applyAlignment="0" applyProtection="0">
      <alignment horizontal="left"/>
      <protection locked="0"/>
    </xf>
    <xf numFmtId="0" fontId="68" fillId="0" borderId="22">
      <alignment vertical="center"/>
    </xf>
    <xf numFmtId="0" fontId="36" fillId="0" borderId="23"/>
    <xf numFmtId="0" fontId="28" fillId="0" borderId="0" applyFill="0" applyBorder="0" applyAlignment="0" applyProtection="0"/>
    <xf numFmtId="0" fontId="17" fillId="0" borderId="0" applyNumberFormat="0" applyFill="0" applyBorder="0" applyAlignment="0" applyProtection="0">
      <alignment horizontal="center"/>
    </xf>
    <xf numFmtId="0" fontId="69" fillId="0" borderId="0"/>
    <xf numFmtId="0" fontId="70" fillId="0" borderId="0"/>
    <xf numFmtId="0" fontId="71" fillId="0" borderId="0" applyBorder="0" applyProtection="0">
      <alignment vertical="center"/>
    </xf>
    <xf numFmtId="0" fontId="71" fillId="0" borderId="18" applyBorder="0" applyProtection="0">
      <alignment horizontal="right" vertical="center"/>
    </xf>
    <xf numFmtId="0" fontId="72" fillId="16" borderId="0" applyBorder="0" applyProtection="0">
      <alignment horizontal="centerContinuous" vertical="center"/>
    </xf>
    <xf numFmtId="0" fontId="72" fillId="17" borderId="18" applyBorder="0" applyProtection="0">
      <alignment horizontal="centerContinuous" vertical="center"/>
    </xf>
    <xf numFmtId="0" fontId="73" fillId="0" borderId="0"/>
    <xf numFmtId="0" fontId="59" fillId="0" borderId="0"/>
    <xf numFmtId="0" fontId="74" fillId="0" borderId="0" applyFill="0" applyBorder="0" applyProtection="0">
      <alignment horizontal="left"/>
    </xf>
    <xf numFmtId="0" fontId="39" fillId="0" borderId="24" applyFill="0" applyBorder="0" applyProtection="0">
      <alignment horizontal="left" vertical="top"/>
    </xf>
    <xf numFmtId="0" fontId="75" fillId="0" borderId="0">
      <alignment horizontal="centerContinuous"/>
    </xf>
    <xf numFmtId="0" fontId="76" fillId="0" borderId="0"/>
    <xf numFmtId="0" fontId="77" fillId="0" borderId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9" fillId="0" borderId="0"/>
    <xf numFmtId="0" fontId="35" fillId="0" borderId="25" applyNumberFormat="0" applyFont="0" applyFill="0" applyAlignment="0" applyProtection="0"/>
    <xf numFmtId="0" fontId="80" fillId="0" borderId="0">
      <alignment horizontal="fill"/>
    </xf>
    <xf numFmtId="0" fontId="81" fillId="0" borderId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81" fillId="0" borderId="0"/>
    <xf numFmtId="0" fontId="82" fillId="0" borderId="18" applyBorder="0" applyProtection="0">
      <alignment horizontal="right"/>
    </xf>
    <xf numFmtId="197" fontId="28" fillId="0" borderId="0" applyFont="0" applyFill="0" applyBorder="0" applyAlignment="0" applyProtection="0"/>
    <xf numFmtId="198" fontId="83" fillId="0" borderId="26">
      <protection locked="0"/>
    </xf>
    <xf numFmtId="3" fontId="84" fillId="0" borderId="0">
      <alignment horizontal="center" vertical="center" textRotation="90" wrapText="1"/>
    </xf>
    <xf numFmtId="14" fontId="85" fillId="0" borderId="0"/>
    <xf numFmtId="0" fontId="86" fillId="0" borderId="0" applyBorder="0">
      <alignment horizontal="center" vertical="center" wrapText="1"/>
    </xf>
    <xf numFmtId="0" fontId="87" fillId="0" borderId="27" applyBorder="0">
      <alignment horizontal="center" vertical="center" wrapText="1"/>
    </xf>
    <xf numFmtId="198" fontId="88" fillId="18" borderId="26"/>
    <xf numFmtId="4" fontId="89" fillId="9" borderId="11" applyBorder="0">
      <alignment horizontal="right"/>
    </xf>
    <xf numFmtId="7" fontId="90" fillId="0" borderId="0"/>
    <xf numFmtId="0" fontId="91" fillId="12" borderId="0" applyFill="0"/>
    <xf numFmtId="0" fontId="1" fillId="0" borderId="0"/>
    <xf numFmtId="0" fontId="1" fillId="0" borderId="0"/>
    <xf numFmtId="0" fontId="92" fillId="0" borderId="0"/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57" fillId="0" borderId="0"/>
    <xf numFmtId="49" fontId="94" fillId="0" borderId="0"/>
    <xf numFmtId="49" fontId="95" fillId="0" borderId="0">
      <alignment vertical="top"/>
    </xf>
    <xf numFmtId="199" fontId="96" fillId="0" borderId="0"/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4" fontId="89" fillId="19" borderId="0" applyBorder="0">
      <alignment horizontal="right"/>
    </xf>
    <xf numFmtId="4" fontId="89" fillId="19" borderId="11" applyFont="0" applyBorder="0">
      <alignment horizontal="right"/>
    </xf>
    <xf numFmtId="200" fontId="6" fillId="0" borderId="0">
      <protection locked="0"/>
    </xf>
    <xf numFmtId="49" fontId="98" fillId="0" borderId="11" applyNumberFormat="0" applyFill="0" applyAlignment="0" applyProtection="0"/>
    <xf numFmtId="0" fontId="57" fillId="0" borderId="0"/>
    <xf numFmtId="0" fontId="117" fillId="0" borderId="0"/>
  </cellStyleXfs>
  <cellXfs count="300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99" fillId="0" borderId="0" xfId="0" applyFont="1"/>
    <xf numFmtId="4" fontId="19" fillId="0" borderId="0" xfId="0" applyNumberFormat="1" applyFont="1" applyAlignment="1">
      <alignment horizontal="center" vertical="center"/>
    </xf>
    <xf numFmtId="0" fontId="101" fillId="0" borderId="0" xfId="0" applyFont="1"/>
    <xf numFmtId="0" fontId="102" fillId="0" borderId="11" xfId="0" applyFont="1" applyBorder="1" applyAlignment="1" applyProtection="1">
      <alignment vertical="center" wrapText="1"/>
      <protection locked="0"/>
    </xf>
    <xf numFmtId="0" fontId="99" fillId="0" borderId="0" xfId="0" applyFont="1" applyFill="1"/>
    <xf numFmtId="0" fontId="103" fillId="0" borderId="0" xfId="0" applyFont="1"/>
    <xf numFmtId="0" fontId="104" fillId="0" borderId="0" xfId="0" applyFont="1"/>
    <xf numFmtId="0" fontId="103" fillId="0" borderId="0" xfId="0" applyFont="1" applyAlignment="1">
      <alignment horizontal="right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8" fillId="0" borderId="0" xfId="167" applyFont="1" applyFill="1"/>
    <xf numFmtId="0" fontId="109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35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49" fontId="0" fillId="0" borderId="0" xfId="0" applyNumberFormat="1"/>
    <xf numFmtId="0" fontId="110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3" fillId="0" borderId="36" xfId="0" applyFont="1" applyBorder="1"/>
    <xf numFmtId="0" fontId="3" fillId="0" borderId="10" xfId="0" applyFont="1" applyBorder="1"/>
    <xf numFmtId="0" fontId="3" fillId="0" borderId="36" xfId="0" applyFont="1" applyFill="1" applyBorder="1"/>
    <xf numFmtId="0" fontId="3" fillId="0" borderId="3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111" fillId="0" borderId="0" xfId="0" applyFont="1"/>
    <xf numFmtId="0" fontId="112" fillId="0" borderId="0" xfId="0" applyFont="1" applyAlignment="1">
      <alignment horizontal="center" vertical="center"/>
    </xf>
    <xf numFmtId="0" fontId="99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31" xfId="0" applyFont="1" applyBorder="1" applyAlignment="1">
      <alignment horizontal="center" vertical="top" wrapText="1"/>
    </xf>
    <xf numFmtId="4" fontId="19" fillId="0" borderId="32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43" fontId="3" fillId="0" borderId="11" xfId="0" applyNumberFormat="1" applyFont="1" applyBorder="1"/>
    <xf numFmtId="43" fontId="3" fillId="0" borderId="8" xfId="0" applyNumberFormat="1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43" fontId="3" fillId="0" borderId="5" xfId="0" applyNumberFormat="1" applyFont="1" applyBorder="1" applyAlignment="1">
      <alignment horizontal="center" vertical="center"/>
    </xf>
    <xf numFmtId="202" fontId="3" fillId="0" borderId="8" xfId="0" applyNumberFormat="1" applyFont="1" applyBorder="1" applyAlignment="1">
      <alignment horizontal="center" vertical="center"/>
    </xf>
    <xf numFmtId="202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5" fillId="0" borderId="0" xfId="0" applyFont="1"/>
    <xf numFmtId="0" fontId="114" fillId="0" borderId="0" xfId="0" applyFont="1" applyAlignment="1">
      <alignment horizontal="center"/>
    </xf>
    <xf numFmtId="0" fontId="116" fillId="0" borderId="0" xfId="0" applyFont="1"/>
    <xf numFmtId="0" fontId="100" fillId="0" borderId="11" xfId="0" applyFont="1" applyBorder="1" applyAlignment="1">
      <alignment horizontal="center" vertical="top"/>
    </xf>
    <xf numFmtId="0" fontId="100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/>
    </xf>
    <xf numFmtId="4" fontId="19" fillId="0" borderId="11" xfId="159" applyNumberFormat="1" applyFont="1" applyBorder="1" applyAlignment="1" applyProtection="1">
      <alignment horizontal="left" vertical="center" wrapText="1"/>
    </xf>
    <xf numFmtId="4" fontId="19" fillId="0" borderId="11" xfId="181" applyNumberFormat="1" applyFont="1" applyFill="1" applyBorder="1" applyAlignment="1" applyProtection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203" fontId="19" fillId="0" borderId="11" xfId="0" applyNumberFormat="1" applyFont="1" applyBorder="1" applyAlignment="1">
      <alignment horizontal="center" vertical="center" wrapText="1"/>
    </xf>
    <xf numFmtId="4" fontId="19" fillId="0" borderId="11" xfId="181" applyNumberFormat="1" applyFont="1" applyBorder="1" applyAlignment="1" applyProtection="1">
      <alignment horizontal="left" vertical="center" wrapText="1"/>
    </xf>
    <xf numFmtId="4" fontId="19" fillId="0" borderId="11" xfId="181" applyNumberFormat="1" applyFont="1" applyBorder="1" applyAlignment="1" applyProtection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" fontId="19" fillId="0" borderId="11" xfId="181" applyNumberFormat="1" applyFont="1" applyBorder="1" applyAlignment="1" applyProtection="1">
      <alignment horizontal="left" vertical="center"/>
    </xf>
    <xf numFmtId="201" fontId="19" fillId="0" borderId="11" xfId="0" applyNumberFormat="1" applyFont="1" applyBorder="1" applyAlignment="1">
      <alignment horizontal="center" vertical="center" wrapText="1"/>
    </xf>
    <xf numFmtId="3" fontId="19" fillId="0" borderId="11" xfId="18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35" xfId="0" applyNumberFormat="1" applyFont="1" applyFill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46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left" vertical="center" wrapText="1"/>
    </xf>
    <xf numFmtId="43" fontId="4" fillId="0" borderId="31" xfId="0" applyNumberFormat="1" applyFont="1" applyBorder="1" applyAlignment="1">
      <alignment horizontal="center" vertical="center"/>
    </xf>
    <xf numFmtId="43" fontId="4" fillId="0" borderId="3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3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 wrapText="1"/>
    </xf>
    <xf numFmtId="43" fontId="3" fillId="0" borderId="35" xfId="0" applyNumberFormat="1" applyFont="1" applyBorder="1" applyAlignment="1">
      <alignment horizontal="center" vertical="center"/>
    </xf>
    <xf numFmtId="49" fontId="118" fillId="0" borderId="11" xfId="0" applyNumberFormat="1" applyFont="1" applyBorder="1" applyAlignment="1">
      <alignment horizontal="left" vertical="center" wrapText="1"/>
    </xf>
    <xf numFmtId="43" fontId="19" fillId="0" borderId="3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43" fontId="19" fillId="0" borderId="35" xfId="0" applyNumberFormat="1" applyFont="1" applyFill="1" applyBorder="1" applyAlignment="1">
      <alignment horizontal="center" vertical="center"/>
    </xf>
    <xf numFmtId="49" fontId="102" fillId="0" borderId="11" xfId="0" applyNumberFormat="1" applyFont="1" applyBorder="1" applyAlignment="1" applyProtection="1">
      <alignment horizontal="left" vertical="center" wrapText="1" indent="1"/>
      <protection locked="0"/>
    </xf>
    <xf numFmtId="49" fontId="3" fillId="0" borderId="11" xfId="0" applyNumberFormat="1" applyFont="1" applyBorder="1" applyAlignment="1">
      <alignment horizontal="left" vertical="center" wrapText="1" indent="2"/>
    </xf>
    <xf numFmtId="0" fontId="3" fillId="0" borderId="17" xfId="0" applyFont="1" applyBorder="1"/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left" vertical="center" wrapText="1" indent="2"/>
    </xf>
    <xf numFmtId="43" fontId="3" fillId="0" borderId="38" xfId="0" applyNumberFormat="1" applyFont="1" applyBorder="1" applyAlignment="1">
      <alignment horizontal="center" vertical="center"/>
    </xf>
    <xf numFmtId="43" fontId="3" fillId="0" borderId="3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wrapText="1"/>
    </xf>
    <xf numFmtId="49" fontId="3" fillId="0" borderId="11" xfId="0" applyNumberFormat="1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vertical="center" wrapText="1"/>
    </xf>
    <xf numFmtId="43" fontId="19" fillId="0" borderId="3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wrapText="1"/>
    </xf>
    <xf numFmtId="0" fontId="3" fillId="0" borderId="37" xfId="0" applyFont="1" applyBorder="1"/>
    <xf numFmtId="49" fontId="3" fillId="0" borderId="38" xfId="0" applyNumberFormat="1" applyFont="1" applyBorder="1" applyAlignment="1">
      <alignment wrapText="1"/>
    </xf>
    <xf numFmtId="43" fontId="4" fillId="0" borderId="8" xfId="0" applyNumberFormat="1" applyFont="1" applyBorder="1" applyAlignment="1">
      <alignment horizontal="center" vertical="center"/>
    </xf>
    <xf numFmtId="43" fontId="4" fillId="0" borderId="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wrapText="1"/>
    </xf>
    <xf numFmtId="43" fontId="3" fillId="0" borderId="6" xfId="0" applyNumberFormat="1" applyFont="1" applyBorder="1" applyAlignment="1">
      <alignment horizontal="center" vertical="center"/>
    </xf>
    <xf numFmtId="0" fontId="120" fillId="0" borderId="0" xfId="182" applyNumberFormat="1" applyFont="1" applyFill="1" applyBorder="1" applyAlignment="1">
      <alignment horizontal="left" vertical="center" wrapText="1"/>
    </xf>
    <xf numFmtId="0" fontId="119" fillId="0" borderId="0" xfId="182" applyNumberFormat="1" applyFont="1" applyFill="1" applyBorder="1" applyAlignment="1">
      <alignment horizontal="center" vertical="center" wrapText="1"/>
    </xf>
    <xf numFmtId="0" fontId="119" fillId="0" borderId="10" xfId="182" applyNumberFormat="1" applyFont="1" applyFill="1" applyBorder="1" applyAlignment="1">
      <alignment horizontal="center" vertical="top" wrapText="1"/>
    </xf>
    <xf numFmtId="0" fontId="119" fillId="20" borderId="11" xfId="182" applyNumberFormat="1" applyFont="1" applyFill="1" applyBorder="1" applyAlignment="1">
      <alignment horizontal="center" vertical="top" wrapText="1"/>
    </xf>
    <xf numFmtId="0" fontId="119" fillId="0" borderId="11" xfId="182" applyNumberFormat="1" applyFont="1" applyFill="1" applyBorder="1" applyAlignment="1">
      <alignment horizontal="center" vertical="top" wrapText="1"/>
    </xf>
    <xf numFmtId="0" fontId="119" fillId="0" borderId="35" xfId="182" applyNumberFormat="1" applyFont="1" applyFill="1" applyBorder="1" applyAlignment="1">
      <alignment horizontal="center" vertical="top" wrapText="1"/>
    </xf>
    <xf numFmtId="0" fontId="119" fillId="0" borderId="0" xfId="182" applyNumberFormat="1" applyFont="1" applyFill="1" applyBorder="1" applyAlignment="1">
      <alignment horizontal="center" vertical="top" wrapText="1"/>
    </xf>
    <xf numFmtId="49" fontId="120" fillId="0" borderId="10" xfId="182" applyNumberFormat="1" applyFont="1" applyFill="1" applyBorder="1" applyAlignment="1">
      <alignment horizontal="center" vertical="center" wrapText="1"/>
    </xf>
    <xf numFmtId="0" fontId="120" fillId="0" borderId="36" xfId="182" applyFont="1" applyFill="1" applyBorder="1" applyAlignment="1">
      <alignment vertical="center" wrapText="1"/>
    </xf>
    <xf numFmtId="0" fontId="120" fillId="0" borderId="50" xfId="182" applyFont="1" applyFill="1" applyBorder="1" applyAlignment="1">
      <alignment vertical="center" wrapText="1"/>
    </xf>
    <xf numFmtId="3" fontId="120" fillId="0" borderId="10" xfId="182" applyNumberFormat="1" applyFont="1" applyFill="1" applyBorder="1" applyAlignment="1">
      <alignment horizontal="center" vertical="center" wrapText="1"/>
    </xf>
    <xf numFmtId="3" fontId="120" fillId="20" borderId="11" xfId="182" applyNumberFormat="1" applyFont="1" applyFill="1" applyBorder="1" applyAlignment="1">
      <alignment horizontal="center" vertical="center" wrapText="1"/>
    </xf>
    <xf numFmtId="3" fontId="120" fillId="0" borderId="11" xfId="182" applyNumberFormat="1" applyFont="1" applyFill="1" applyBorder="1" applyAlignment="1">
      <alignment horizontal="center" vertical="center" wrapText="1"/>
    </xf>
    <xf numFmtId="3" fontId="120" fillId="0" borderId="35" xfId="182" applyNumberFormat="1" applyFont="1" applyFill="1" applyBorder="1" applyAlignment="1">
      <alignment horizontal="center" vertical="center" wrapText="1"/>
    </xf>
    <xf numFmtId="49" fontId="119" fillId="0" borderId="4" xfId="182" applyNumberFormat="1" applyFont="1" applyFill="1" applyBorder="1" applyAlignment="1">
      <alignment horizontal="center" vertical="center" wrapText="1"/>
    </xf>
    <xf numFmtId="3" fontId="119" fillId="0" borderId="4" xfId="182" applyNumberFormat="1" applyFont="1" applyFill="1" applyBorder="1" applyAlignment="1">
      <alignment horizontal="center" vertical="center" wrapText="1"/>
    </xf>
    <xf numFmtId="3" fontId="119" fillId="20" borderId="5" xfId="182" applyNumberFormat="1" applyFont="1" applyFill="1" applyBorder="1" applyAlignment="1">
      <alignment horizontal="center" vertical="center" wrapText="1"/>
    </xf>
    <xf numFmtId="3" fontId="119" fillId="0" borderId="5" xfId="182" applyNumberFormat="1" applyFont="1" applyFill="1" applyBorder="1" applyAlignment="1">
      <alignment horizontal="center" vertical="center" wrapText="1"/>
    </xf>
    <xf numFmtId="3" fontId="119" fillId="0" borderId="6" xfId="182" applyNumberFormat="1" applyFont="1" applyFill="1" applyBorder="1" applyAlignment="1">
      <alignment horizontal="center" vertical="center" wrapText="1"/>
    </xf>
    <xf numFmtId="0" fontId="119" fillId="0" borderId="0" xfId="182" applyNumberFormat="1" applyFont="1" applyFill="1" applyBorder="1" applyAlignment="1">
      <alignment horizontal="left" vertical="center" wrapText="1"/>
    </xf>
    <xf numFmtId="49" fontId="119" fillId="0" borderId="0" xfId="182" applyNumberFormat="1" applyFont="1" applyFill="1" applyBorder="1" applyAlignment="1">
      <alignment horizontal="center" vertical="center" wrapText="1"/>
    </xf>
    <xf numFmtId="0" fontId="119" fillId="0" borderId="0" xfId="182" applyFont="1" applyFill="1" applyBorder="1" applyAlignment="1">
      <alignment horizontal="left" vertical="center" wrapText="1"/>
    </xf>
    <xf numFmtId="3" fontId="119" fillId="0" borderId="0" xfId="182" applyNumberFormat="1" applyFont="1" applyFill="1" applyBorder="1" applyAlignment="1">
      <alignment horizontal="center" vertical="center" wrapText="1"/>
    </xf>
    <xf numFmtId="0" fontId="119" fillId="0" borderId="0" xfId="182" applyNumberFormat="1" applyFont="1" applyFill="1" applyBorder="1" applyAlignment="1">
      <alignment horizontal="left" vertical="top" wrapText="1"/>
    </xf>
    <xf numFmtId="0" fontId="120" fillId="0" borderId="11" xfId="182" applyFont="1" applyFill="1" applyBorder="1" applyAlignment="1">
      <alignment horizontal="left" vertical="center" wrapText="1"/>
    </xf>
    <xf numFmtId="0" fontId="120" fillId="0" borderId="35" xfId="182" applyNumberFormat="1" applyFont="1" applyFill="1" applyBorder="1" applyAlignment="1">
      <alignment horizontal="center" vertical="center" wrapText="1"/>
    </xf>
    <xf numFmtId="0" fontId="120" fillId="0" borderId="10" xfId="182" applyNumberFormat="1" applyFont="1" applyFill="1" applyBorder="1" applyAlignment="1">
      <alignment horizontal="center" vertical="center" wrapText="1"/>
    </xf>
    <xf numFmtId="0" fontId="120" fillId="20" borderId="11" xfId="182" applyNumberFormat="1" applyFont="1" applyFill="1" applyBorder="1" applyAlignment="1">
      <alignment horizontal="center" vertical="center" wrapText="1"/>
    </xf>
    <xf numFmtId="0" fontId="120" fillId="0" borderId="11" xfId="182" applyNumberFormat="1" applyFont="1" applyFill="1" applyBorder="1" applyAlignment="1">
      <alignment horizontal="center" vertical="center" wrapText="1"/>
    </xf>
    <xf numFmtId="9" fontId="120" fillId="0" borderId="10" xfId="182" applyNumberFormat="1" applyFont="1" applyFill="1" applyBorder="1" applyAlignment="1">
      <alignment horizontal="center" vertical="center" wrapText="1"/>
    </xf>
    <xf numFmtId="9" fontId="120" fillId="20" borderId="11" xfId="182" applyNumberFormat="1" applyFont="1" applyFill="1" applyBorder="1" applyAlignment="1">
      <alignment horizontal="center" vertical="center" wrapText="1"/>
    </xf>
    <xf numFmtId="9" fontId="120" fillId="0" borderId="11" xfId="182" applyNumberFormat="1" applyFont="1" applyFill="1" applyBorder="1" applyAlignment="1">
      <alignment horizontal="center" vertical="center" wrapText="1"/>
    </xf>
    <xf numFmtId="9" fontId="120" fillId="0" borderId="35" xfId="182" applyNumberFormat="1" applyFont="1" applyFill="1" applyBorder="1" applyAlignment="1">
      <alignment horizontal="center" vertical="center" wrapText="1"/>
    </xf>
    <xf numFmtId="1" fontId="120" fillId="20" borderId="11" xfId="182" applyNumberFormat="1" applyFont="1" applyFill="1" applyBorder="1" applyAlignment="1">
      <alignment horizontal="center" vertical="center" wrapText="1"/>
    </xf>
    <xf numFmtId="1" fontId="120" fillId="0" borderId="11" xfId="182" applyNumberFormat="1" applyFont="1" applyFill="1" applyBorder="1" applyAlignment="1">
      <alignment horizontal="center" vertical="center" wrapText="1"/>
    </xf>
    <xf numFmtId="1" fontId="120" fillId="0" borderId="35" xfId="182" applyNumberFormat="1" applyFont="1" applyFill="1" applyBorder="1" applyAlignment="1">
      <alignment horizontal="center" vertical="center" wrapText="1"/>
    </xf>
    <xf numFmtId="49" fontId="120" fillId="0" borderId="37" xfId="182" applyNumberFormat="1" applyFont="1" applyFill="1" applyBorder="1" applyAlignment="1">
      <alignment horizontal="center" vertical="center" wrapText="1"/>
    </xf>
    <xf numFmtId="0" fontId="120" fillId="0" borderId="38" xfId="182" applyFont="1" applyFill="1" applyBorder="1" applyAlignment="1">
      <alignment horizontal="left" vertical="center" wrapText="1"/>
    </xf>
    <xf numFmtId="0" fontId="120" fillId="0" borderId="39" xfId="182" applyNumberFormat="1" applyFont="1" applyFill="1" applyBorder="1" applyAlignment="1">
      <alignment horizontal="center" vertical="center" wrapText="1"/>
    </xf>
    <xf numFmtId="2" fontId="120" fillId="0" borderId="10" xfId="182" applyNumberFormat="1" applyFont="1" applyFill="1" applyBorder="1" applyAlignment="1">
      <alignment horizontal="center" vertical="center" wrapText="1"/>
    </xf>
    <xf numFmtId="2" fontId="120" fillId="20" borderId="11" xfId="182" applyNumberFormat="1" applyFont="1" applyFill="1" applyBorder="1" applyAlignment="1">
      <alignment horizontal="center" vertical="center" wrapText="1"/>
    </xf>
    <xf numFmtId="2" fontId="120" fillId="0" borderId="11" xfId="182" applyNumberFormat="1" applyFont="1" applyFill="1" applyBorder="1" applyAlignment="1">
      <alignment horizontal="center" vertical="center" wrapText="1"/>
    </xf>
    <xf numFmtId="2" fontId="120" fillId="0" borderId="35" xfId="182" applyNumberFormat="1" applyFont="1" applyFill="1" applyBorder="1" applyAlignment="1">
      <alignment horizontal="center" vertical="center" wrapText="1"/>
    </xf>
    <xf numFmtId="49" fontId="120" fillId="0" borderId="4" xfId="182" applyNumberFormat="1" applyFont="1" applyFill="1" applyBorder="1" applyAlignment="1">
      <alignment horizontal="center" vertical="center" wrapText="1"/>
    </xf>
    <xf numFmtId="0" fontId="120" fillId="0" borderId="5" xfId="182" applyFont="1" applyFill="1" applyBorder="1" applyAlignment="1">
      <alignment horizontal="left" vertical="center" wrapText="1"/>
    </xf>
    <xf numFmtId="0" fontId="120" fillId="0" borderId="6" xfId="182" applyNumberFormat="1" applyFont="1" applyFill="1" applyBorder="1" applyAlignment="1">
      <alignment horizontal="center" vertical="center" wrapText="1"/>
    </xf>
    <xf numFmtId="3" fontId="120" fillId="0" borderId="4" xfId="182" applyNumberFormat="1" applyFont="1" applyFill="1" applyBorder="1" applyAlignment="1">
      <alignment horizontal="center" vertical="center" wrapText="1"/>
    </xf>
    <xf numFmtId="3" fontId="120" fillId="20" borderId="5" xfId="182" applyNumberFormat="1" applyFont="1" applyFill="1" applyBorder="1" applyAlignment="1">
      <alignment horizontal="center" vertical="center" wrapText="1"/>
    </xf>
    <xf numFmtId="3" fontId="120" fillId="0" borderId="5" xfId="182" applyNumberFormat="1" applyFont="1" applyFill="1" applyBorder="1" applyAlignment="1">
      <alignment horizontal="center" vertical="center" wrapText="1"/>
    </xf>
    <xf numFmtId="3" fontId="120" fillId="0" borderId="6" xfId="182" applyNumberFormat="1" applyFont="1" applyFill="1" applyBorder="1" applyAlignment="1">
      <alignment horizontal="center" vertical="center" wrapText="1"/>
    </xf>
    <xf numFmtId="0" fontId="120" fillId="0" borderId="0" xfId="182" applyNumberFormat="1" applyFont="1" applyFill="1" applyBorder="1" applyAlignment="1">
      <alignment horizontal="left" vertical="center"/>
    </xf>
    <xf numFmtId="0" fontId="120" fillId="0" borderId="0" xfId="182" applyNumberFormat="1" applyFont="1" applyFill="1" applyBorder="1" applyAlignment="1">
      <alignment horizontal="right" vertical="center"/>
    </xf>
    <xf numFmtId="49" fontId="120" fillId="0" borderId="10" xfId="182" applyNumberFormat="1" applyFont="1" applyFill="1" applyBorder="1" applyAlignment="1">
      <alignment horizontal="center" vertical="center"/>
    </xf>
    <xf numFmtId="3" fontId="120" fillId="0" borderId="10" xfId="182" applyNumberFormat="1" applyFont="1" applyFill="1" applyBorder="1" applyAlignment="1">
      <alignment horizontal="center" vertical="center"/>
    </xf>
    <xf numFmtId="3" fontId="120" fillId="20" borderId="11" xfId="182" applyNumberFormat="1" applyFont="1" applyFill="1" applyBorder="1" applyAlignment="1">
      <alignment horizontal="center" vertical="center"/>
    </xf>
    <xf numFmtId="3" fontId="120" fillId="0" borderId="11" xfId="182" applyNumberFormat="1" applyFont="1" applyFill="1" applyBorder="1" applyAlignment="1">
      <alignment horizontal="center" vertical="center"/>
    </xf>
    <xf numFmtId="3" fontId="120" fillId="0" borderId="35" xfId="182" applyNumberFormat="1" applyFont="1" applyFill="1" applyBorder="1" applyAlignment="1">
      <alignment horizontal="center" vertical="center"/>
    </xf>
    <xf numFmtId="0" fontId="122" fillId="0" borderId="0" xfId="182" applyNumberFormat="1" applyFont="1" applyFill="1" applyBorder="1" applyAlignment="1">
      <alignment horizontal="left" vertical="center" wrapText="1"/>
    </xf>
    <xf numFmtId="49" fontId="119" fillId="0" borderId="10" xfId="182" applyNumberFormat="1" applyFont="1" applyFill="1" applyBorder="1" applyAlignment="1">
      <alignment horizontal="center" vertical="center"/>
    </xf>
    <xf numFmtId="3" fontId="119" fillId="0" borderId="10" xfId="182" applyNumberFormat="1" applyFont="1" applyFill="1" applyBorder="1" applyAlignment="1">
      <alignment horizontal="center" vertical="center"/>
    </xf>
    <xf numFmtId="3" fontId="119" fillId="20" borderId="11" xfId="182" applyNumberFormat="1" applyFont="1" applyFill="1" applyBorder="1" applyAlignment="1">
      <alignment horizontal="center" vertical="center"/>
    </xf>
    <xf numFmtId="3" fontId="119" fillId="0" borderId="11" xfId="182" applyNumberFormat="1" applyFont="1" applyFill="1" applyBorder="1" applyAlignment="1">
      <alignment horizontal="center" vertical="center"/>
    </xf>
    <xf numFmtId="3" fontId="119" fillId="0" borderId="35" xfId="182" applyNumberFormat="1" applyFont="1" applyFill="1" applyBorder="1" applyAlignment="1">
      <alignment horizontal="center" vertical="center"/>
    </xf>
    <xf numFmtId="49" fontId="119" fillId="0" borderId="4" xfId="182" applyNumberFormat="1" applyFont="1" applyFill="1" applyBorder="1" applyAlignment="1">
      <alignment horizontal="center" vertical="center"/>
    </xf>
    <xf numFmtId="3" fontId="119" fillId="0" borderId="4" xfId="182" applyNumberFormat="1" applyFont="1" applyFill="1" applyBorder="1" applyAlignment="1">
      <alignment horizontal="center" vertical="center"/>
    </xf>
    <xf numFmtId="3" fontId="119" fillId="20" borderId="5" xfId="182" applyNumberFormat="1" applyFont="1" applyFill="1" applyBorder="1" applyAlignment="1">
      <alignment horizontal="center" vertical="center"/>
    </xf>
    <xf numFmtId="3" fontId="119" fillId="0" borderId="5" xfId="182" applyNumberFormat="1" applyFont="1" applyFill="1" applyBorder="1" applyAlignment="1">
      <alignment horizontal="center" vertical="center"/>
    </xf>
    <xf numFmtId="3" fontId="119" fillId="0" borderId="6" xfId="182" applyNumberFormat="1" applyFont="1" applyFill="1" applyBorder="1" applyAlignment="1">
      <alignment horizontal="center" vertical="center"/>
    </xf>
    <xf numFmtId="0" fontId="120" fillId="0" borderId="0" xfId="182" applyNumberFormat="1" applyFont="1" applyFill="1" applyBorder="1" applyAlignment="1">
      <alignment horizontal="right" vertical="center" wrapText="1"/>
    </xf>
    <xf numFmtId="0" fontId="119" fillId="0" borderId="31" xfId="182" applyNumberFormat="1" applyFont="1" applyFill="1" applyBorder="1" applyAlignment="1">
      <alignment horizontal="left" vertical="center" wrapText="1"/>
    </xf>
    <xf numFmtId="4" fontId="119" fillId="0" borderId="31" xfId="182" applyNumberFormat="1" applyFont="1" applyFill="1" applyBorder="1" applyAlignment="1">
      <alignment horizontal="center" vertical="center" wrapText="1"/>
    </xf>
    <xf numFmtId="4" fontId="119" fillId="0" borderId="32" xfId="182" applyNumberFormat="1" applyFont="1" applyFill="1" applyBorder="1" applyAlignment="1">
      <alignment horizontal="center" vertical="center" wrapText="1"/>
    </xf>
    <xf numFmtId="43" fontId="120" fillId="0" borderId="0" xfId="182" applyNumberFormat="1" applyFont="1" applyFill="1" applyBorder="1" applyAlignment="1">
      <alignment horizontal="left" vertical="center" wrapText="1"/>
    </xf>
    <xf numFmtId="4" fontId="120" fillId="0" borderId="0" xfId="182" applyNumberFormat="1" applyFont="1" applyFill="1" applyBorder="1" applyAlignment="1">
      <alignment horizontal="left" vertical="center" wrapText="1"/>
    </xf>
    <xf numFmtId="4" fontId="120" fillId="0" borderId="0" xfId="182" applyNumberFormat="1" applyFont="1" applyFill="1" applyBorder="1" applyAlignment="1">
      <alignment horizontal="center" vertical="center" wrapText="1"/>
    </xf>
    <xf numFmtId="0" fontId="11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07" fillId="0" borderId="0" xfId="167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00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119" fillId="0" borderId="52" xfId="182" applyNumberFormat="1" applyFont="1" applyFill="1" applyBorder="1" applyAlignment="1">
      <alignment horizontal="left" vertical="center" wrapText="1"/>
    </xf>
    <xf numFmtId="0" fontId="119" fillId="0" borderId="44" xfId="182" applyNumberFormat="1" applyFont="1" applyFill="1" applyBorder="1" applyAlignment="1">
      <alignment horizontal="left" vertical="center" wrapText="1"/>
    </xf>
    <xf numFmtId="0" fontId="120" fillId="0" borderId="36" xfId="182" applyFont="1" applyFill="1" applyBorder="1" applyAlignment="1">
      <alignment horizontal="left" vertical="center" wrapText="1"/>
    </xf>
    <xf numFmtId="0" fontId="120" fillId="0" borderId="50" xfId="182" applyFont="1" applyFill="1" applyBorder="1" applyAlignment="1">
      <alignment horizontal="left" vertical="center" wrapText="1"/>
    </xf>
    <xf numFmtId="0" fontId="119" fillId="0" borderId="29" xfId="182" applyFont="1" applyFill="1" applyBorder="1" applyAlignment="1">
      <alignment horizontal="left" vertical="center" wrapText="1"/>
    </xf>
    <xf numFmtId="0" fontId="119" fillId="0" borderId="51" xfId="182" applyFont="1" applyFill="1" applyBorder="1" applyAlignment="1">
      <alignment horizontal="left" vertical="center" wrapText="1"/>
    </xf>
    <xf numFmtId="0" fontId="119" fillId="0" borderId="0" xfId="182" applyNumberFormat="1" applyFont="1" applyFill="1" applyBorder="1" applyAlignment="1">
      <alignment horizontal="center" vertical="center" wrapText="1"/>
    </xf>
    <xf numFmtId="0" fontId="119" fillId="0" borderId="27" xfId="182" applyFont="1" applyFill="1" applyBorder="1" applyAlignment="1">
      <alignment horizontal="center" vertical="top" wrapText="1"/>
    </xf>
    <xf numFmtId="0" fontId="119" fillId="0" borderId="7" xfId="182" applyFont="1" applyFill="1" applyBorder="1" applyAlignment="1">
      <alignment horizontal="center" vertical="top" wrapText="1"/>
    </xf>
    <xf numFmtId="0" fontId="119" fillId="0" borderId="47" xfId="182" applyNumberFormat="1" applyFont="1" applyFill="1" applyBorder="1" applyAlignment="1">
      <alignment horizontal="center" vertical="top" wrapText="1"/>
    </xf>
    <xf numFmtId="0" fontId="119" fillId="0" borderId="48" xfId="182" applyNumberFormat="1" applyFont="1" applyFill="1" applyBorder="1" applyAlignment="1">
      <alignment horizontal="center" vertical="top" wrapText="1"/>
    </xf>
    <xf numFmtId="0" fontId="119" fillId="0" borderId="34" xfId="182" applyNumberFormat="1" applyFont="1" applyFill="1" applyBorder="1" applyAlignment="1">
      <alignment horizontal="center" vertical="top" wrapText="1"/>
    </xf>
    <xf numFmtId="0" fontId="119" fillId="0" borderId="49" xfId="182" applyNumberFormat="1" applyFont="1" applyFill="1" applyBorder="1" applyAlignment="1">
      <alignment horizontal="center" vertical="top" wrapText="1"/>
    </xf>
    <xf numFmtId="0" fontId="119" fillId="0" borderId="1" xfId="182" applyNumberFormat="1" applyFont="1" applyFill="1" applyBorder="1" applyAlignment="1">
      <alignment horizontal="center" vertical="top" wrapText="1"/>
    </xf>
    <xf numFmtId="0" fontId="119" fillId="0" borderId="2" xfId="182" applyNumberFormat="1" applyFont="1" applyFill="1" applyBorder="1" applyAlignment="1">
      <alignment horizontal="center" vertical="top" wrapText="1"/>
    </xf>
    <xf numFmtId="0" fontId="119" fillId="0" borderId="3" xfId="182" applyNumberFormat="1" applyFont="1" applyFill="1" applyBorder="1" applyAlignment="1">
      <alignment horizontal="center" vertical="top" wrapText="1"/>
    </xf>
    <xf numFmtId="0" fontId="120" fillId="0" borderId="11" xfId="182" applyFont="1" applyFill="1" applyBorder="1" applyAlignment="1">
      <alignment horizontal="left" vertical="center" wrapText="1"/>
    </xf>
    <xf numFmtId="0" fontId="120" fillId="0" borderId="35" xfId="182" applyFont="1" applyFill="1" applyBorder="1" applyAlignment="1">
      <alignment horizontal="left" vertical="center" wrapText="1"/>
    </xf>
    <xf numFmtId="0" fontId="119" fillId="0" borderId="11" xfId="182" applyFont="1" applyFill="1" applyBorder="1" applyAlignment="1">
      <alignment horizontal="left" vertical="center" wrapText="1"/>
    </xf>
    <xf numFmtId="0" fontId="119" fillId="0" borderId="35" xfId="182" applyFont="1" applyFill="1" applyBorder="1" applyAlignment="1">
      <alignment horizontal="left" vertical="center" wrapText="1"/>
    </xf>
    <xf numFmtId="0" fontId="119" fillId="0" borderId="5" xfId="182" applyFont="1" applyFill="1" applyBorder="1" applyAlignment="1">
      <alignment horizontal="left" vertical="center" wrapText="1"/>
    </xf>
    <xf numFmtId="0" fontId="119" fillId="0" borderId="6" xfId="182" applyFont="1" applyFill="1" applyBorder="1" applyAlignment="1">
      <alignment horizontal="left" vertical="center" wrapText="1"/>
    </xf>
    <xf numFmtId="0" fontId="119" fillId="0" borderId="1" xfId="182" applyFont="1" applyFill="1" applyBorder="1" applyAlignment="1">
      <alignment horizontal="center" vertical="top" wrapText="1"/>
    </xf>
    <xf numFmtId="0" fontId="119" fillId="0" borderId="10" xfId="182" applyFont="1" applyFill="1" applyBorder="1" applyAlignment="1">
      <alignment horizontal="center" vertical="top" wrapText="1"/>
    </xf>
    <xf numFmtId="0" fontId="119" fillId="0" borderId="2" xfId="182" applyFont="1" applyFill="1" applyBorder="1" applyAlignment="1">
      <alignment horizontal="center" vertical="top" wrapText="1"/>
    </xf>
    <xf numFmtId="0" fontId="119" fillId="0" borderId="3" xfId="182" applyFont="1" applyFill="1" applyBorder="1" applyAlignment="1">
      <alignment horizontal="center" vertical="top" wrapText="1"/>
    </xf>
    <xf numFmtId="0" fontId="119" fillId="0" borderId="11" xfId="182" applyFont="1" applyFill="1" applyBorder="1" applyAlignment="1">
      <alignment horizontal="center" vertical="top" wrapText="1"/>
    </xf>
    <xf numFmtId="0" fontId="119" fillId="0" borderId="35" xfId="182" applyFont="1" applyFill="1" applyBorder="1" applyAlignment="1">
      <alignment horizontal="center" vertical="top" wrapText="1"/>
    </xf>
    <xf numFmtId="0" fontId="119" fillId="0" borderId="47" xfId="182" applyFont="1" applyFill="1" applyBorder="1" applyAlignment="1">
      <alignment horizontal="center" vertical="top" wrapText="1"/>
    </xf>
    <xf numFmtId="0" fontId="119" fillId="0" borderId="48" xfId="182" applyFont="1" applyFill="1" applyBorder="1" applyAlignment="1">
      <alignment horizontal="center" vertical="top" wrapText="1"/>
    </xf>
    <xf numFmtId="0" fontId="119" fillId="0" borderId="34" xfId="182" applyFont="1" applyFill="1" applyBorder="1" applyAlignment="1">
      <alignment horizontal="center" vertical="top" wrapText="1"/>
    </xf>
    <xf numFmtId="0" fontId="119" fillId="0" borderId="49" xfId="182" applyFont="1" applyFill="1" applyBorder="1" applyAlignment="1">
      <alignment horizontal="center" vertical="top" wrapText="1"/>
    </xf>
    <xf numFmtId="0" fontId="119" fillId="0" borderId="35" xfId="182" applyNumberFormat="1" applyFont="1" applyFill="1" applyBorder="1" applyAlignment="1">
      <alignment horizontal="center" vertical="top" wrapText="1"/>
    </xf>
  </cellXfs>
  <cellStyles count="183">
    <cellStyle name=";;;" xfId="1"/>
    <cellStyle name="”ќђќ‘ћ‚›‰" xfId="3"/>
    <cellStyle name="”љ‘ђћ‚ђќќ›‰" xfId="4"/>
    <cellStyle name="„…ќ…†ќ›‰" xfId="5"/>
    <cellStyle name="„ђ’ђ" xfId="6"/>
    <cellStyle name="‡ђѓћ‹ћ‚ћљ1" xfId="7"/>
    <cellStyle name="‡ђѓћ‹ћ‚ћљ2" xfId="8"/>
    <cellStyle name="’ћѓћ‚›‰" xfId="2"/>
    <cellStyle name="1Outputbox1" xfId="9"/>
    <cellStyle name="1Outputbox2" xfId="10"/>
    <cellStyle name="1Outputheader" xfId="11"/>
    <cellStyle name="1Outputheader2" xfId="12"/>
    <cellStyle name="1Outputsubtitle" xfId="13"/>
    <cellStyle name="1Outputtitle" xfId="14"/>
    <cellStyle name="1Profileheader" xfId="15"/>
    <cellStyle name="1Profilelowerbox" xfId="16"/>
    <cellStyle name="1Profilesubheader" xfId="17"/>
    <cellStyle name="1Profiletitle" xfId="18"/>
    <cellStyle name="1Profiletopbox" xfId="19"/>
    <cellStyle name="8pt" xfId="20"/>
    <cellStyle name="Aaia?iue [0]_vaqduGfTSN7qyUJNWHRlcWo3H" xfId="21"/>
    <cellStyle name="Aaia?iue_vaqduGfTSN7qyUJNWHRlcWo3H" xfId="22"/>
    <cellStyle name="Äåíåæíûé [0]_vaqduGfTSN7qyUJNWHRlcWo3H" xfId="23"/>
    <cellStyle name="Äåíåæíûé_vaqduGfTSN7qyUJNWHRlcWo3H" xfId="24"/>
    <cellStyle name="acct" xfId="25"/>
    <cellStyle name="AeE­ [0]_?A°??µAoC?" xfId="26"/>
    <cellStyle name="AeE­_?A°??µAoC?" xfId="27"/>
    <cellStyle name="Aeia?nnueea" xfId="28"/>
    <cellStyle name="AFE" xfId="29"/>
    <cellStyle name="Arial 10" xfId="30"/>
    <cellStyle name="Arial 12" xfId="31"/>
    <cellStyle name="Balance" xfId="32"/>
    <cellStyle name="BalanceBold" xfId="33"/>
    <cellStyle name="BLACK" xfId="34"/>
    <cellStyle name="Blue" xfId="35"/>
    <cellStyle name="Body" xfId="36"/>
    <cellStyle name="British Pound" xfId="37"/>
    <cellStyle name="C?AO_?A°??µAoC?" xfId="38"/>
    <cellStyle name="Calc Currency (0)" xfId="39"/>
    <cellStyle name="Case" xfId="40"/>
    <cellStyle name="Center Across" xfId="41"/>
    <cellStyle name="Check" xfId="42"/>
    <cellStyle name="Column Heading" xfId="43"/>
    <cellStyle name="Comma [0]_Bdgt99D09_04Dep" xfId="44"/>
    <cellStyle name="Comma [1]" xfId="45"/>
    <cellStyle name="Comma 0" xfId="46"/>
    <cellStyle name="Comma 0*" xfId="47"/>
    <cellStyle name="Comma 2" xfId="48"/>
    <cellStyle name="Comma_AR 19.11. for sales" xfId="49"/>
    <cellStyle name="Comma0" xfId="50"/>
    <cellStyle name="Currency [0]_Bdgt99D09_04Dep" xfId="51"/>
    <cellStyle name="Currency [1]" xfId="52"/>
    <cellStyle name="Currency 0" xfId="53"/>
    <cellStyle name="Currency 2" xfId="54"/>
    <cellStyle name="Currency_Bdgt99D09_04Dep" xfId="55"/>
    <cellStyle name="Currency0" xfId="56"/>
    <cellStyle name="Data" xfId="57"/>
    <cellStyle name="DataBold" xfId="58"/>
    <cellStyle name="Date" xfId="59"/>
    <cellStyle name="Date Aligned" xfId="60"/>
    <cellStyle name="Date_LRP Model (13.05.02)" xfId="61"/>
    <cellStyle name="Dec_0" xfId="62"/>
    <cellStyle name="Dollars" xfId="63"/>
    <cellStyle name="Dotted Line" xfId="64"/>
    <cellStyle name="Double Accounting" xfId="65"/>
    <cellStyle name="Euro" xfId="66"/>
    <cellStyle name="Ezres [0]_Document" xfId="67"/>
    <cellStyle name="Ezres_Document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xed" xfId="76"/>
    <cellStyle name="footer" xfId="77"/>
    <cellStyle name="Footnote" xfId="78"/>
    <cellStyle name="Green" xfId="79"/>
    <cellStyle name="Hard Percent" xfId="80"/>
    <cellStyle name="Header" xfId="81"/>
    <cellStyle name="Header1" xfId="82"/>
    <cellStyle name="Header2" xfId="83"/>
    <cellStyle name="heading" xfId="84"/>
    <cellStyle name="Heading 1" xfId="85"/>
    <cellStyle name="Heading 2" xfId="86"/>
    <cellStyle name="Heading 3" xfId="87"/>
    <cellStyle name="heading_a2" xfId="88"/>
    <cellStyle name="HeadingS" xfId="89"/>
    <cellStyle name="Hide" xfId="90"/>
    <cellStyle name="Iau?iue_o10-n" xfId="91"/>
    <cellStyle name="Îáû÷íûé_vaqduGfTSN7qyUJNWHRlcWo3H" xfId="92"/>
    <cellStyle name="Input" xfId="93"/>
    <cellStyle name="Ioe?uaaaoayny aeia?nnueea" xfId="94"/>
    <cellStyle name="ISO" xfId="95"/>
    <cellStyle name="Komma [0]_Arcen" xfId="96"/>
    <cellStyle name="Komma_Arcen" xfId="97"/>
    <cellStyle name="Milliers [0]_BUDGET" xfId="98"/>
    <cellStyle name="Milliers_BUDGET" xfId="99"/>
    <cellStyle name="Monétaire [0]_BUDGET" xfId="100"/>
    <cellStyle name="Monétaire_BUDGET" xfId="101"/>
    <cellStyle name="Multiple" xfId="102"/>
    <cellStyle name="Multiple [0]" xfId="103"/>
    <cellStyle name="Multiple [1]" xfId="104"/>
    <cellStyle name="Multiple_1 Dec" xfId="105"/>
    <cellStyle name="no dec" xfId="106"/>
    <cellStyle name="Normal - Style1" xfId="107"/>
    <cellStyle name="Normal 2" xfId="108"/>
    <cellStyle name="Normal_#10-Headcount" xfId="109"/>
    <cellStyle name="Normál_1." xfId="110"/>
    <cellStyle name="Normal_2001зm" xfId="111"/>
    <cellStyle name="Normál_VERZIOK" xfId="112"/>
    <cellStyle name="NormalGB" xfId="113"/>
    <cellStyle name="Output Amounts" xfId="114"/>
    <cellStyle name="Output Column Headings" xfId="115"/>
    <cellStyle name="Output Line Items" xfId="116"/>
    <cellStyle name="Output Report Heading" xfId="117"/>
    <cellStyle name="Output Report Title" xfId="118"/>
    <cellStyle name="Outputtitle" xfId="119"/>
    <cellStyle name="Paaotsikko" xfId="120"/>
    <cellStyle name="Page Number" xfId="121"/>
    <cellStyle name="Pénznem [0]_Document" xfId="122"/>
    <cellStyle name="Pénznem_Document" xfId="123"/>
    <cellStyle name="Percent [0]" xfId="124"/>
    <cellStyle name="Percent [1]" xfId="125"/>
    <cellStyle name="Pддotsikko" xfId="126"/>
    <cellStyle name="Red" xfId="127"/>
    <cellStyle name="Salomon Logo" xfId="128"/>
    <cellStyle name="ScotchRule" xfId="129"/>
    <cellStyle name="Single Accounting" xfId="130"/>
    <cellStyle name="small" xfId="131"/>
    <cellStyle name="Standard_tabelle" xfId="132"/>
    <cellStyle name="Subtitle" xfId="133"/>
    <cellStyle name="Table Head" xfId="134"/>
    <cellStyle name="Table Head Aligned" xfId="135"/>
    <cellStyle name="Table Head Blue" xfId="136"/>
    <cellStyle name="Table Head Green" xfId="137"/>
    <cellStyle name="Table Head_Val_Sum_Graph" xfId="138"/>
    <cellStyle name="Table Text" xfId="139"/>
    <cellStyle name="Table Title" xfId="140"/>
    <cellStyle name="Table Units" xfId="141"/>
    <cellStyle name="Table_Header" xfId="142"/>
    <cellStyle name="Text 1" xfId="143"/>
    <cellStyle name="Text Head 1" xfId="144"/>
    <cellStyle name="Times 10" xfId="145"/>
    <cellStyle name="Times 12" xfId="146"/>
    <cellStyle name="Title" xfId="147"/>
    <cellStyle name="Total" xfId="148"/>
    <cellStyle name="Underline_Single" xfId="149"/>
    <cellStyle name="Valiotsikko" xfId="150"/>
    <cellStyle name="Valuta [0]_Arcen" xfId="151"/>
    <cellStyle name="Valuta_Arcen" xfId="152"/>
    <cellStyle name="Vдliotsikko" xfId="153"/>
    <cellStyle name="year" xfId="154"/>
    <cellStyle name="Yen" xfId="155"/>
    <cellStyle name="Беззащитный" xfId="156"/>
    <cellStyle name="Верт. заголовок" xfId="157"/>
    <cellStyle name="Дата" xfId="158"/>
    <cellStyle name="Заголовок" xfId="159"/>
    <cellStyle name="ЗаголовокСтолбца" xfId="160"/>
    <cellStyle name="Защитный" xfId="161"/>
    <cellStyle name="Значение" xfId="162"/>
    <cellStyle name="Невидимый" xfId="163"/>
    <cellStyle name="недельный" xfId="164"/>
    <cellStyle name="Обычный" xfId="0" builtinId="0"/>
    <cellStyle name="Обычный 2" xfId="165"/>
    <cellStyle name="Обычный 2_о затратах РЭС (из шаблона) и МРСК" xfId="181"/>
    <cellStyle name="Обычный 5" xfId="182"/>
    <cellStyle name="Обычный 6 3" xfId="166"/>
    <cellStyle name="Обычный_Лист1" xfId="167"/>
    <cellStyle name="Стиль 1" xfId="168"/>
    <cellStyle name="Стиль 2" xfId="169"/>
    <cellStyle name="Стиль 3" xfId="170"/>
    <cellStyle name="Стиль 4" xfId="171"/>
    <cellStyle name="Субсчет" xfId="172"/>
    <cellStyle name="Счет" xfId="173"/>
    <cellStyle name="тонны" xfId="174"/>
    <cellStyle name="Тысячи [0]_DVIZ_BL" xfId="175"/>
    <cellStyle name="Тысячи_DVIZ_BL" xfId="176"/>
    <cellStyle name="Формула" xfId="177"/>
    <cellStyle name="ФормулаНаКонтроль_GRES.2007.5" xfId="178"/>
    <cellStyle name="Џђћ–…ќ’ќ›‰" xfId="179"/>
    <cellStyle name="ШАУ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6;&#1080;&#1092;&#1088;&#1086;&#1074;&#1082;&#1072;%20&#1082;%20&#1092;&#1086;&#1088;&#1084;&#1072;&#1084;%20&#1087;&#1086;%20&#1087;&#1088;&#1080;&#1082;&#1072;&#1079;&#1091;%20760-&#1101;_2018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99;&#1077;%20&#1092;&#1086;&#1088;&#1084;&#1099;%20&#1087;&#1086;%20&#1057;&#1090;&#1088;&#1086;&#1081;&#1043;&#1088;&#1072;&#1076;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  <sheetName val="Данные для расчета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  <sheetName val="цены цех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 и материалы"/>
      <sheetName val="Работы, услуги произв.характера"/>
      <sheetName val="Пр.покупаемые эн.ресурсы"/>
      <sheetName val="Ремонтное обслуживание"/>
      <sheetName val="Опл услуг, вып по дог с орг-ми"/>
      <sheetName val="Аренда"/>
      <sheetName val="Расчет тарифа ээ"/>
      <sheetName val="Компенсация потерь ГКАЛ СГ"/>
      <sheetName val="Компенсация потерь тепл-ля"/>
    </sheetNames>
    <sheetDataSet>
      <sheetData sheetId="0">
        <row r="10">
          <cell r="C10">
            <v>26625.903586477722</v>
          </cell>
        </row>
      </sheetData>
      <sheetData sheetId="1">
        <row r="12">
          <cell r="C12">
            <v>65965.621880000006</v>
          </cell>
        </row>
      </sheetData>
      <sheetData sheetId="2">
        <row r="7">
          <cell r="C7">
            <v>84565.183193619261</v>
          </cell>
        </row>
        <row r="8">
          <cell r="C8">
            <v>2235.1606172797947</v>
          </cell>
        </row>
      </sheetData>
      <sheetData sheetId="3">
        <row r="9">
          <cell r="C9">
            <v>119062.3689440678</v>
          </cell>
        </row>
      </sheetData>
      <sheetData sheetId="4">
        <row r="8">
          <cell r="C8">
            <v>8334.1139999999996</v>
          </cell>
        </row>
        <row r="16">
          <cell r="C16">
            <v>112322.34330946811</v>
          </cell>
        </row>
      </sheetData>
      <sheetData sheetId="5">
        <row r="9">
          <cell r="C9">
            <v>30064.194480000002</v>
          </cell>
        </row>
      </sheetData>
      <sheetData sheetId="6"/>
      <sheetData sheetId="7">
        <row r="11">
          <cell r="G11">
            <v>1022.77</v>
          </cell>
        </row>
      </sheetData>
      <sheetData sheetId="8">
        <row r="9">
          <cell r="D9">
            <v>17.399999999999999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_УЕ"/>
      <sheetName val="Приложение 3.1"/>
      <sheetName val="Приложение 4.1 Котельные"/>
      <sheetName val="Приложение 4.2 Котельные"/>
      <sheetName val="Приложение 4.3 Котельные"/>
      <sheetName val="Долгосрочка"/>
      <sheetName val="Приложения 4.6"/>
      <sheetName val="Приложение 4.7"/>
      <sheetName val="Приложение 4.8"/>
      <sheetName val="Приложение 4.9"/>
      <sheetName val="соц.отчисл."/>
      <sheetName val="Приложение 4.10"/>
      <sheetName val="Приложение 4.11"/>
      <sheetName val="Приложение 4.12"/>
      <sheetName val="Приложение 6.2"/>
      <sheetName val="Приложение 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J19">
            <v>0</v>
          </cell>
        </row>
      </sheetData>
      <sheetData sheetId="8"/>
      <sheetData sheetId="9">
        <row r="84">
          <cell r="E84">
            <v>0</v>
          </cell>
        </row>
      </sheetData>
      <sheetData sheetId="10">
        <row r="10">
          <cell r="F10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showGridLines="0" tabSelected="1" workbookViewId="0"/>
  </sheetViews>
  <sheetFormatPr defaultRowHeight="15"/>
  <cols>
    <col min="1" max="1" width="101.85546875" bestFit="1" customWidth="1"/>
  </cols>
  <sheetData>
    <row r="1" spans="1:1" ht="16.5">
      <c r="A1" s="31" t="s">
        <v>152</v>
      </c>
    </row>
    <row r="2" spans="1:1" ht="16.5">
      <c r="A2" s="31" t="s">
        <v>153</v>
      </c>
    </row>
    <row r="4" spans="1:1" ht="16.5">
      <c r="A4" s="31" t="s">
        <v>101</v>
      </c>
    </row>
    <row r="5" spans="1:1" ht="16.5">
      <c r="A5" s="31" t="s">
        <v>102</v>
      </c>
    </row>
    <row r="6" spans="1:1" ht="15.75">
      <c r="A6" s="32" t="s">
        <v>157</v>
      </c>
    </row>
    <row r="7" spans="1:1" ht="15.75">
      <c r="A7" s="32" t="s">
        <v>158</v>
      </c>
    </row>
    <row r="9" spans="1:1" ht="15.75">
      <c r="A9" s="68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showGridLines="0" zoomScale="90" zoomScaleNormal="90" workbookViewId="0">
      <selection sqref="A1:G1"/>
    </sheetView>
  </sheetViews>
  <sheetFormatPr defaultRowHeight="15"/>
  <cols>
    <col min="1" max="1" width="5" customWidth="1"/>
    <col min="2" max="2" width="53.42578125" bestFit="1" customWidth="1"/>
    <col min="3" max="3" width="10.5703125" customWidth="1"/>
    <col min="4" max="4" width="16.140625" bestFit="1" customWidth="1"/>
    <col min="5" max="5" width="14.85546875" customWidth="1"/>
    <col min="6" max="7" width="16.5703125" customWidth="1"/>
  </cols>
  <sheetData>
    <row r="1" spans="1:7" s="82" customFormat="1" ht="18.75">
      <c r="A1" s="228" t="s">
        <v>163</v>
      </c>
      <c r="B1" s="228"/>
      <c r="C1" s="228"/>
      <c r="D1" s="228"/>
      <c r="E1" s="228"/>
      <c r="F1" s="228"/>
      <c r="G1" s="228"/>
    </row>
    <row r="2" spans="1:7" s="82" customFormat="1" ht="18.75">
      <c r="A2" s="83"/>
      <c r="B2" s="83"/>
      <c r="C2" s="83"/>
      <c r="D2" s="83"/>
      <c r="E2" s="83"/>
      <c r="F2" s="83"/>
      <c r="G2" s="83"/>
    </row>
    <row r="3" spans="1:7" s="82" customFormat="1" ht="18.75">
      <c r="A3" s="228" t="s">
        <v>164</v>
      </c>
      <c r="B3" s="228"/>
      <c r="C3" s="228"/>
      <c r="D3" s="228"/>
      <c r="E3" s="228"/>
      <c r="F3" s="228"/>
      <c r="G3" s="228"/>
    </row>
    <row r="4" spans="1:7" s="82" customFormat="1" ht="18.75">
      <c r="A4" s="228" t="s">
        <v>178</v>
      </c>
      <c r="B4" s="228"/>
      <c r="C4" s="228"/>
      <c r="D4" s="228"/>
      <c r="E4" s="228"/>
      <c r="F4" s="228"/>
      <c r="G4" s="228"/>
    </row>
    <row r="5" spans="1:7" s="82" customFormat="1" ht="18.75">
      <c r="A5" s="228" t="s">
        <v>165</v>
      </c>
      <c r="B5" s="228"/>
      <c r="C5" s="228"/>
      <c r="D5" s="228"/>
      <c r="E5" s="228"/>
      <c r="F5" s="228"/>
      <c r="G5" s="228"/>
    </row>
    <row r="6" spans="1:7" s="82" customFormat="1" ht="18.75">
      <c r="A6" s="83"/>
      <c r="B6" s="83"/>
      <c r="C6" s="83"/>
      <c r="D6" s="83"/>
      <c r="E6" s="83"/>
      <c r="F6" s="83"/>
      <c r="G6" s="83"/>
    </row>
    <row r="7" spans="1:7" s="84" customFormat="1" ht="31.5">
      <c r="A7" s="85" t="s">
        <v>166</v>
      </c>
      <c r="B7" s="85" t="s">
        <v>4</v>
      </c>
      <c r="C7" s="85" t="s">
        <v>167</v>
      </c>
      <c r="D7" s="86" t="s">
        <v>168</v>
      </c>
      <c r="E7" s="86" t="s">
        <v>169</v>
      </c>
      <c r="F7" s="86" t="s">
        <v>179</v>
      </c>
      <c r="G7" s="86" t="s">
        <v>180</v>
      </c>
    </row>
    <row r="8" spans="1:7" s="84" customFormat="1" ht="15.75">
      <c r="A8" s="87">
        <v>1</v>
      </c>
      <c r="B8" s="88" t="s">
        <v>170</v>
      </c>
      <c r="C8" s="89" t="s">
        <v>171</v>
      </c>
      <c r="D8" s="89">
        <v>1.04</v>
      </c>
      <c r="E8" s="89">
        <v>1.1000000000000001</v>
      </c>
      <c r="F8" s="89">
        <v>1.1000000000000001</v>
      </c>
      <c r="G8" s="89">
        <v>1.1000000000000001</v>
      </c>
    </row>
    <row r="9" spans="1:7" s="84" customFormat="1" ht="15.75">
      <c r="A9" s="87">
        <v>2</v>
      </c>
      <c r="B9" s="88" t="s">
        <v>172</v>
      </c>
      <c r="C9" s="89" t="s">
        <v>171</v>
      </c>
      <c r="D9" s="90">
        <v>0.01</v>
      </c>
      <c r="E9" s="90">
        <v>0.01</v>
      </c>
      <c r="F9" s="90">
        <v>0.01</v>
      </c>
      <c r="G9" s="90">
        <v>0.01</v>
      </c>
    </row>
    <row r="10" spans="1:7" s="84" customFormat="1" ht="15.75">
      <c r="A10" s="87">
        <v>3</v>
      </c>
      <c r="B10" s="88" t="s">
        <v>173</v>
      </c>
      <c r="C10" s="89" t="s">
        <v>174</v>
      </c>
      <c r="D10" s="97">
        <v>1156.9000000000001</v>
      </c>
      <c r="E10" s="91">
        <v>2004</v>
      </c>
      <c r="F10" s="91">
        <v>2004</v>
      </c>
      <c r="G10" s="91">
        <v>2004</v>
      </c>
    </row>
    <row r="11" spans="1:7" s="84" customFormat="1" ht="15.75">
      <c r="A11" s="87">
        <v>4</v>
      </c>
      <c r="B11" s="88" t="s">
        <v>175</v>
      </c>
      <c r="C11" s="89" t="s">
        <v>171</v>
      </c>
      <c r="D11" s="89">
        <v>0</v>
      </c>
      <c r="E11" s="90">
        <v>0.73221540323277712</v>
      </c>
      <c r="F11" s="90">
        <v>0</v>
      </c>
      <c r="G11" s="90">
        <v>0</v>
      </c>
    </row>
    <row r="12" spans="1:7" s="84" customFormat="1" ht="15.75">
      <c r="A12" s="87">
        <v>5</v>
      </c>
      <c r="B12" s="92" t="s">
        <v>176</v>
      </c>
      <c r="C12" s="93" t="s">
        <v>10</v>
      </c>
      <c r="D12" s="94">
        <v>0.75</v>
      </c>
      <c r="E12" s="94">
        <v>0.75</v>
      </c>
      <c r="F12" s="94">
        <v>0.75</v>
      </c>
      <c r="G12" s="94">
        <v>0.75</v>
      </c>
    </row>
    <row r="13" spans="1:7" s="84" customFormat="1" ht="15.75">
      <c r="A13" s="87">
        <v>6</v>
      </c>
      <c r="B13" s="95" t="s">
        <v>177</v>
      </c>
      <c r="C13" s="93" t="s">
        <v>10</v>
      </c>
      <c r="D13" s="93">
        <v>1.0296000000000001</v>
      </c>
      <c r="E13" s="96">
        <v>1.6870369305903705</v>
      </c>
      <c r="F13" s="96">
        <v>1.089</v>
      </c>
      <c r="G13" s="96">
        <v>1.089</v>
      </c>
    </row>
    <row r="18" spans="1:8" ht="18.75">
      <c r="A18" s="28"/>
      <c r="C18" s="28"/>
      <c r="D18" s="28"/>
      <c r="E18" s="29"/>
      <c r="F18" s="29"/>
      <c r="G18" s="29"/>
      <c r="H18" s="29"/>
    </row>
  </sheetData>
  <mergeCells count="4">
    <mergeCell ref="A1:G1"/>
    <mergeCell ref="A3:G3"/>
    <mergeCell ref="A4:G4"/>
    <mergeCell ref="A5:G5"/>
  </mergeCells>
  <pageMargins left="0.70866141732283472" right="0.2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zoomScale="50" zoomScaleNormal="50" zoomScaleSheetLayoutView="80" workbookViewId="0"/>
  </sheetViews>
  <sheetFormatPr defaultRowHeight="15"/>
  <cols>
    <col min="2" max="2" width="30.7109375" customWidth="1"/>
    <col min="5" max="5" width="11.5703125" customWidth="1"/>
    <col min="13" max="13" width="11.5703125" customWidth="1"/>
  </cols>
  <sheetData>
    <row r="1" spans="1:19" ht="15.75">
      <c r="R1" s="4" t="s">
        <v>103</v>
      </c>
    </row>
    <row r="2" spans="1:19" ht="15.75">
      <c r="R2" s="4" t="s">
        <v>46</v>
      </c>
    </row>
    <row r="3" spans="1:19" ht="15.75">
      <c r="R3" s="4" t="s">
        <v>47</v>
      </c>
    </row>
    <row r="5" spans="1:19" s="34" customFormat="1" ht="36.75" customHeight="1">
      <c r="A5" s="231" t="s">
        <v>160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33"/>
    </row>
    <row r="6" spans="1:19" ht="16.5" thickBot="1">
      <c r="R6" s="35" t="s">
        <v>15</v>
      </c>
    </row>
    <row r="7" spans="1:19" ht="15.75" customHeight="1">
      <c r="A7" s="232" t="s">
        <v>104</v>
      </c>
      <c r="B7" s="235" t="s">
        <v>105</v>
      </c>
      <c r="C7" s="238" t="s">
        <v>161</v>
      </c>
      <c r="D7" s="239"/>
      <c r="E7" s="239"/>
      <c r="F7" s="239"/>
      <c r="G7" s="239"/>
      <c r="H7" s="239"/>
      <c r="I7" s="239"/>
      <c r="J7" s="235"/>
      <c r="K7" s="240" t="s">
        <v>162</v>
      </c>
      <c r="L7" s="239"/>
      <c r="M7" s="239"/>
      <c r="N7" s="239"/>
      <c r="O7" s="239"/>
      <c r="P7" s="239"/>
      <c r="Q7" s="239"/>
      <c r="R7" s="235"/>
    </row>
    <row r="8" spans="1:19" ht="15.75" customHeight="1">
      <c r="A8" s="233"/>
      <c r="B8" s="236"/>
      <c r="C8" s="241" t="s">
        <v>106</v>
      </c>
      <c r="D8" s="243" t="s">
        <v>107</v>
      </c>
      <c r="E8" s="243"/>
      <c r="F8" s="243"/>
      <c r="G8" s="243"/>
      <c r="H8" s="243"/>
      <c r="I8" s="243"/>
      <c r="J8" s="244"/>
      <c r="K8" s="245" t="s">
        <v>106</v>
      </c>
      <c r="L8" s="243" t="s">
        <v>107</v>
      </c>
      <c r="M8" s="243"/>
      <c r="N8" s="243"/>
      <c r="O8" s="243"/>
      <c r="P8" s="243"/>
      <c r="Q8" s="243"/>
      <c r="R8" s="244"/>
    </row>
    <row r="9" spans="1:19" ht="15.75" customHeight="1">
      <c r="A9" s="233"/>
      <c r="B9" s="236"/>
      <c r="C9" s="241"/>
      <c r="D9" s="243" t="s">
        <v>108</v>
      </c>
      <c r="E9" s="243" t="s">
        <v>109</v>
      </c>
      <c r="F9" s="243" t="s">
        <v>107</v>
      </c>
      <c r="G9" s="243"/>
      <c r="H9" s="243"/>
      <c r="I9" s="243"/>
      <c r="J9" s="244"/>
      <c r="K9" s="245"/>
      <c r="L9" s="243" t="s">
        <v>108</v>
      </c>
      <c r="M9" s="243" t="s">
        <v>109</v>
      </c>
      <c r="N9" s="243" t="s">
        <v>107</v>
      </c>
      <c r="O9" s="243"/>
      <c r="P9" s="243"/>
      <c r="Q9" s="243"/>
      <c r="R9" s="244"/>
    </row>
    <row r="10" spans="1:19" ht="95.25" thickBot="1">
      <c r="A10" s="234"/>
      <c r="B10" s="237"/>
      <c r="C10" s="242"/>
      <c r="D10" s="247"/>
      <c r="E10" s="247"/>
      <c r="F10" s="6" t="s">
        <v>110</v>
      </c>
      <c r="G10" s="6" t="s">
        <v>111</v>
      </c>
      <c r="H10" s="6" t="s">
        <v>112</v>
      </c>
      <c r="I10" s="6" t="s">
        <v>113</v>
      </c>
      <c r="J10" s="36" t="s">
        <v>114</v>
      </c>
      <c r="K10" s="246"/>
      <c r="L10" s="247"/>
      <c r="M10" s="247"/>
      <c r="N10" s="6" t="s">
        <v>110</v>
      </c>
      <c r="O10" s="6" t="s">
        <v>111</v>
      </c>
      <c r="P10" s="6" t="s">
        <v>112</v>
      </c>
      <c r="Q10" s="6" t="s">
        <v>113</v>
      </c>
      <c r="R10" s="36" t="s">
        <v>114</v>
      </c>
    </row>
    <row r="11" spans="1:19" ht="16.5" thickBot="1">
      <c r="A11" s="37">
        <v>1</v>
      </c>
      <c r="B11" s="38">
        <v>2</v>
      </c>
      <c r="C11" s="37">
        <v>3</v>
      </c>
      <c r="D11" s="39">
        <v>4</v>
      </c>
      <c r="E11" s="39">
        <v>5</v>
      </c>
      <c r="F11" s="39">
        <v>6</v>
      </c>
      <c r="G11" s="39">
        <v>7</v>
      </c>
      <c r="H11" s="39">
        <v>8</v>
      </c>
      <c r="I11" s="39">
        <v>9</v>
      </c>
      <c r="J11" s="38">
        <v>10</v>
      </c>
      <c r="K11" s="40">
        <v>11</v>
      </c>
      <c r="L11" s="39">
        <v>12</v>
      </c>
      <c r="M11" s="39">
        <v>13</v>
      </c>
      <c r="N11" s="39">
        <v>14</v>
      </c>
      <c r="O11" s="39">
        <v>15</v>
      </c>
      <c r="P11" s="39">
        <v>16</v>
      </c>
      <c r="Q11" s="39">
        <v>17</v>
      </c>
      <c r="R11" s="38">
        <v>18</v>
      </c>
    </row>
    <row r="12" spans="1:19" ht="78.75">
      <c r="A12" s="41">
        <v>1</v>
      </c>
      <c r="B12" s="42" t="s">
        <v>115</v>
      </c>
      <c r="C12" s="98"/>
      <c r="D12" s="99"/>
      <c r="E12" s="99"/>
      <c r="F12" s="99"/>
      <c r="G12" s="99"/>
      <c r="H12" s="99"/>
      <c r="I12" s="99"/>
      <c r="J12" s="100"/>
      <c r="K12" s="98"/>
      <c r="L12" s="99"/>
      <c r="M12" s="99"/>
      <c r="N12" s="99"/>
      <c r="O12" s="99"/>
      <c r="P12" s="99"/>
      <c r="Q12" s="99"/>
      <c r="R12" s="100"/>
    </row>
    <row r="13" spans="1:19" ht="15.75">
      <c r="A13" s="43"/>
      <c r="B13" s="44" t="s">
        <v>116</v>
      </c>
      <c r="C13" s="101"/>
      <c r="D13" s="102"/>
      <c r="E13" s="102"/>
      <c r="F13" s="102"/>
      <c r="G13" s="102"/>
      <c r="H13" s="102"/>
      <c r="I13" s="102"/>
      <c r="J13" s="103"/>
      <c r="K13" s="101"/>
      <c r="L13" s="102"/>
      <c r="M13" s="102"/>
      <c r="N13" s="102"/>
      <c r="O13" s="102"/>
      <c r="P13" s="102"/>
      <c r="Q13" s="102"/>
      <c r="R13" s="103"/>
    </row>
    <row r="14" spans="1:19" ht="15.75">
      <c r="A14" s="12" t="s">
        <v>11</v>
      </c>
      <c r="B14" s="46" t="s">
        <v>117</v>
      </c>
      <c r="C14" s="101"/>
      <c r="D14" s="102"/>
      <c r="E14" s="102"/>
      <c r="F14" s="102"/>
      <c r="G14" s="102"/>
      <c r="H14" s="102"/>
      <c r="I14" s="102"/>
      <c r="J14" s="103"/>
      <c r="K14" s="101"/>
      <c r="L14" s="102"/>
      <c r="M14" s="102"/>
      <c r="N14" s="102"/>
      <c r="O14" s="102"/>
      <c r="P14" s="102"/>
      <c r="Q14" s="102"/>
      <c r="R14" s="103"/>
    </row>
    <row r="15" spans="1:19" ht="15.75">
      <c r="A15" s="12" t="s">
        <v>118</v>
      </c>
      <c r="B15" s="46" t="s">
        <v>119</v>
      </c>
      <c r="C15" s="101"/>
      <c r="D15" s="102"/>
      <c r="E15" s="102"/>
      <c r="F15" s="102"/>
      <c r="G15" s="102"/>
      <c r="H15" s="102"/>
      <c r="I15" s="102"/>
      <c r="J15" s="103"/>
      <c r="K15" s="101"/>
      <c r="L15" s="102"/>
      <c r="M15" s="102"/>
      <c r="N15" s="102"/>
      <c r="O15" s="102"/>
      <c r="P15" s="102"/>
      <c r="Q15" s="102"/>
      <c r="R15" s="103"/>
    </row>
    <row r="16" spans="1:19" ht="15.75">
      <c r="A16" s="12" t="s">
        <v>120</v>
      </c>
      <c r="B16" s="46" t="s">
        <v>121</v>
      </c>
      <c r="C16" s="101"/>
      <c r="D16" s="102"/>
      <c r="E16" s="102"/>
      <c r="F16" s="102"/>
      <c r="G16" s="102"/>
      <c r="H16" s="102"/>
      <c r="I16" s="102"/>
      <c r="J16" s="103"/>
      <c r="K16" s="101"/>
      <c r="L16" s="102"/>
      <c r="M16" s="102"/>
      <c r="N16" s="102"/>
      <c r="O16" s="102"/>
      <c r="P16" s="102"/>
      <c r="Q16" s="102"/>
      <c r="R16" s="103"/>
    </row>
    <row r="17" spans="1:18" ht="15.75">
      <c r="A17" s="12" t="s">
        <v>122</v>
      </c>
      <c r="B17" s="46" t="s">
        <v>123</v>
      </c>
      <c r="C17" s="101"/>
      <c r="D17" s="102"/>
      <c r="E17" s="102"/>
      <c r="F17" s="102"/>
      <c r="G17" s="102"/>
      <c r="H17" s="102"/>
      <c r="I17" s="102"/>
      <c r="J17" s="103"/>
      <c r="K17" s="101"/>
      <c r="L17" s="102"/>
      <c r="M17" s="102"/>
      <c r="N17" s="102"/>
      <c r="O17" s="102"/>
      <c r="P17" s="102"/>
      <c r="Q17" s="102"/>
      <c r="R17" s="103"/>
    </row>
    <row r="18" spans="1:18" ht="15.75">
      <c r="A18" s="43">
        <v>2</v>
      </c>
      <c r="B18" s="47" t="s">
        <v>124</v>
      </c>
      <c r="C18" s="101">
        <v>437.24799999999999</v>
      </c>
      <c r="D18" s="102">
        <v>437.24799999999999</v>
      </c>
      <c r="E18" s="102"/>
      <c r="F18" s="102"/>
      <c r="G18" s="102"/>
      <c r="H18" s="102"/>
      <c r="I18" s="102"/>
      <c r="J18" s="103"/>
      <c r="K18" s="101">
        <v>493.61500000000001</v>
      </c>
      <c r="L18" s="102">
        <v>493.61500000000001</v>
      </c>
      <c r="M18" s="102"/>
      <c r="N18" s="102"/>
      <c r="O18" s="102"/>
      <c r="P18" s="102"/>
      <c r="Q18" s="102"/>
      <c r="R18" s="103"/>
    </row>
    <row r="19" spans="1:18" ht="15.75">
      <c r="A19" s="43"/>
      <c r="B19" s="47" t="s">
        <v>116</v>
      </c>
      <c r="C19" s="101"/>
      <c r="D19" s="102"/>
      <c r="E19" s="102"/>
      <c r="F19" s="102"/>
      <c r="G19" s="102"/>
      <c r="H19" s="102"/>
      <c r="I19" s="102"/>
      <c r="J19" s="103"/>
      <c r="K19" s="101"/>
      <c r="L19" s="102"/>
      <c r="M19" s="102"/>
      <c r="N19" s="102"/>
      <c r="O19" s="102"/>
      <c r="P19" s="102"/>
      <c r="Q19" s="102"/>
      <c r="R19" s="103"/>
    </row>
    <row r="20" spans="1:18" ht="15.75">
      <c r="A20" s="43"/>
      <c r="B20" s="47" t="s">
        <v>125</v>
      </c>
      <c r="C20" s="101"/>
      <c r="D20" s="102"/>
      <c r="E20" s="102"/>
      <c r="F20" s="102"/>
      <c r="G20" s="102"/>
      <c r="H20" s="102"/>
      <c r="I20" s="102"/>
      <c r="J20" s="103"/>
      <c r="K20" s="101"/>
      <c r="L20" s="102"/>
      <c r="M20" s="102"/>
      <c r="N20" s="102"/>
      <c r="O20" s="102"/>
      <c r="P20" s="102"/>
      <c r="Q20" s="102"/>
      <c r="R20" s="103"/>
    </row>
    <row r="21" spans="1:18" ht="31.5">
      <c r="A21" s="43">
        <v>3</v>
      </c>
      <c r="B21" s="48" t="s">
        <v>126</v>
      </c>
      <c r="C21" s="101"/>
      <c r="D21" s="102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2"/>
      <c r="R21" s="103"/>
    </row>
    <row r="22" spans="1:18" ht="47.25">
      <c r="A22" s="43">
        <v>4</v>
      </c>
      <c r="B22" s="48" t="s">
        <v>127</v>
      </c>
      <c r="C22" s="101">
        <v>437.24799999999999</v>
      </c>
      <c r="D22" s="102">
        <v>437.24799999999999</v>
      </c>
      <c r="E22" s="102"/>
      <c r="F22" s="102"/>
      <c r="G22" s="102"/>
      <c r="H22" s="102"/>
      <c r="I22" s="102"/>
      <c r="J22" s="103"/>
      <c r="K22" s="101">
        <v>493.61500000000001</v>
      </c>
      <c r="L22" s="102">
        <v>493.61500000000001</v>
      </c>
      <c r="M22" s="102"/>
      <c r="N22" s="102"/>
      <c r="O22" s="102"/>
      <c r="P22" s="102"/>
      <c r="Q22" s="102"/>
      <c r="R22" s="103"/>
    </row>
    <row r="23" spans="1:18" ht="47.25">
      <c r="A23" s="43">
        <v>5</v>
      </c>
      <c r="B23" s="48" t="s">
        <v>128</v>
      </c>
      <c r="C23" s="101">
        <v>55.740000000000009</v>
      </c>
      <c r="D23" s="102">
        <v>55.740000000000009</v>
      </c>
      <c r="E23" s="102"/>
      <c r="F23" s="102"/>
      <c r="G23" s="102"/>
      <c r="H23" s="102"/>
      <c r="I23" s="102"/>
      <c r="J23" s="103"/>
      <c r="K23" s="101">
        <v>85.095999999999989</v>
      </c>
      <c r="L23" s="102">
        <v>85.095999999999989</v>
      </c>
      <c r="M23" s="102"/>
      <c r="N23" s="102"/>
      <c r="O23" s="102"/>
      <c r="P23" s="102"/>
      <c r="Q23" s="102"/>
      <c r="R23" s="103"/>
    </row>
    <row r="24" spans="1:18" ht="15.75">
      <c r="A24" s="43"/>
      <c r="B24" s="45" t="s">
        <v>116</v>
      </c>
      <c r="C24" s="101"/>
      <c r="D24" s="102"/>
      <c r="E24" s="102"/>
      <c r="F24" s="102"/>
      <c r="G24" s="102"/>
      <c r="H24" s="102"/>
      <c r="I24" s="102"/>
      <c r="J24" s="103"/>
      <c r="K24" s="101"/>
      <c r="L24" s="102"/>
      <c r="M24" s="102"/>
      <c r="N24" s="102"/>
      <c r="O24" s="102"/>
      <c r="P24" s="102"/>
      <c r="Q24" s="102"/>
      <c r="R24" s="103"/>
    </row>
    <row r="25" spans="1:18" ht="15.75">
      <c r="A25" s="49" t="s">
        <v>35</v>
      </c>
      <c r="B25" s="50" t="s">
        <v>129</v>
      </c>
      <c r="C25" s="104">
        <v>51.280800000000006</v>
      </c>
      <c r="D25" s="105">
        <v>51.280800000000006</v>
      </c>
      <c r="E25" s="105"/>
      <c r="F25" s="105"/>
      <c r="G25" s="105"/>
      <c r="H25" s="105"/>
      <c r="I25" s="105"/>
      <c r="J25" s="106"/>
      <c r="K25" s="104">
        <v>78.209999999999994</v>
      </c>
      <c r="L25" s="105">
        <v>78.209999999999994</v>
      </c>
      <c r="M25" s="105"/>
      <c r="N25" s="105"/>
      <c r="O25" s="105"/>
      <c r="P25" s="105"/>
      <c r="Q25" s="105"/>
      <c r="R25" s="106"/>
    </row>
    <row r="26" spans="1:18" ht="15.75">
      <c r="A26" s="49" t="s">
        <v>40</v>
      </c>
      <c r="B26" s="51" t="s">
        <v>130</v>
      </c>
      <c r="C26" s="104">
        <v>4.4592000000000001</v>
      </c>
      <c r="D26" s="105">
        <v>4.4592000000000001</v>
      </c>
      <c r="E26" s="105"/>
      <c r="F26" s="105"/>
      <c r="G26" s="105"/>
      <c r="H26" s="105"/>
      <c r="I26" s="105"/>
      <c r="J26" s="106"/>
      <c r="K26" s="104">
        <v>6.8860000000000001</v>
      </c>
      <c r="L26" s="105">
        <v>6.8860000000000001</v>
      </c>
      <c r="M26" s="105"/>
      <c r="N26" s="105"/>
      <c r="O26" s="105"/>
      <c r="P26" s="105"/>
      <c r="Q26" s="105"/>
      <c r="R26" s="106"/>
    </row>
    <row r="27" spans="1:18" ht="63">
      <c r="A27" s="12" t="s">
        <v>131</v>
      </c>
      <c r="B27" s="52" t="s">
        <v>132</v>
      </c>
      <c r="C27" s="101">
        <v>12.74791422716628</v>
      </c>
      <c r="D27" s="102">
        <v>12.74791422716628</v>
      </c>
      <c r="E27" s="102"/>
      <c r="F27" s="102"/>
      <c r="G27" s="102"/>
      <c r="H27" s="102"/>
      <c r="I27" s="102"/>
      <c r="J27" s="103"/>
      <c r="K27" s="101">
        <v>17.239346454220392</v>
      </c>
      <c r="L27" s="102">
        <v>17.239346454220392</v>
      </c>
      <c r="M27" s="102"/>
      <c r="N27" s="102"/>
      <c r="O27" s="102"/>
      <c r="P27" s="102"/>
      <c r="Q27" s="102"/>
      <c r="R27" s="103"/>
    </row>
    <row r="28" spans="1:18" ht="63.75" thickBot="1">
      <c r="A28" s="53">
        <v>6</v>
      </c>
      <c r="B28" s="54" t="s">
        <v>133</v>
      </c>
      <c r="C28" s="107">
        <v>381.50799999999998</v>
      </c>
      <c r="D28" s="108">
        <v>381.50799999999998</v>
      </c>
      <c r="E28" s="108"/>
      <c r="F28" s="108"/>
      <c r="G28" s="108"/>
      <c r="H28" s="108"/>
      <c r="I28" s="108"/>
      <c r="J28" s="109"/>
      <c r="K28" s="107">
        <v>408.51900000000001</v>
      </c>
      <c r="L28" s="108">
        <v>408.51900000000001</v>
      </c>
      <c r="M28" s="108"/>
      <c r="N28" s="108"/>
      <c r="O28" s="108"/>
      <c r="P28" s="108"/>
      <c r="Q28" s="108"/>
      <c r="R28" s="109"/>
    </row>
    <row r="29" spans="1:18">
      <c r="B29" s="55"/>
    </row>
    <row r="30" spans="1:18" ht="152.25" customHeight="1">
      <c r="A30" s="229" t="s">
        <v>134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</row>
    <row r="31" spans="1:18">
      <c r="A31" s="56"/>
      <c r="B31" s="55"/>
    </row>
    <row r="32" spans="1:18" s="29" customFormat="1" ht="18.75">
      <c r="B32" s="28"/>
      <c r="D32" s="28"/>
      <c r="P32" s="30"/>
    </row>
    <row r="33" spans="1:2">
      <c r="A33" s="56"/>
      <c r="B33" s="55"/>
    </row>
    <row r="34" spans="1:2">
      <c r="A34" s="56"/>
    </row>
    <row r="35" spans="1:2">
      <c r="A35" s="56"/>
    </row>
  </sheetData>
  <mergeCells count="16">
    <mergeCell ref="A30:R30"/>
    <mergeCell ref="A5:R5"/>
    <mergeCell ref="A7:A10"/>
    <mergeCell ref="B7:B10"/>
    <mergeCell ref="C7:J7"/>
    <mergeCell ref="K7:R7"/>
    <mergeCell ref="C8:C10"/>
    <mergeCell ref="D8:J8"/>
    <mergeCell ref="K8:K10"/>
    <mergeCell ref="L8:R8"/>
    <mergeCell ref="D9:D10"/>
    <mergeCell ref="E9:E10"/>
    <mergeCell ref="F9:J9"/>
    <mergeCell ref="L9:L10"/>
    <mergeCell ref="M9:M10"/>
    <mergeCell ref="N9:R9"/>
  </mergeCells>
  <pageMargins left="1.48" right="0.70866141732283472" top="0.32" bottom="0.3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showGridLines="0" zoomScale="80" zoomScaleNormal="80" zoomScaleSheetLayoutView="80" workbookViewId="0"/>
  </sheetViews>
  <sheetFormatPr defaultRowHeight="15"/>
  <cols>
    <col min="1" max="1" width="4.5703125" customWidth="1"/>
    <col min="2" max="2" width="34" customWidth="1"/>
    <col min="3" max="4" width="11.5703125" customWidth="1"/>
    <col min="5" max="5" width="12.42578125" customWidth="1"/>
    <col min="6" max="6" width="11" customWidth="1"/>
    <col min="7" max="8" width="13" customWidth="1"/>
  </cols>
  <sheetData>
    <row r="1" spans="1:8" ht="15.75">
      <c r="A1" s="57"/>
      <c r="H1" s="4" t="s">
        <v>135</v>
      </c>
    </row>
    <row r="2" spans="1:8" ht="15.75">
      <c r="A2" s="57"/>
      <c r="H2" s="4" t="s">
        <v>46</v>
      </c>
    </row>
    <row r="3" spans="1:8" ht="15.75">
      <c r="A3" s="57"/>
      <c r="H3" s="4" t="s">
        <v>47</v>
      </c>
    </row>
    <row r="5" spans="1:8" ht="15.75">
      <c r="A5" s="248" t="s">
        <v>154</v>
      </c>
      <c r="B5" s="248"/>
      <c r="C5" s="248"/>
      <c r="D5" s="248"/>
      <c r="E5" s="248"/>
      <c r="F5" s="248"/>
      <c r="G5" s="248"/>
      <c r="H5" s="248"/>
    </row>
    <row r="6" spans="1:8" ht="15.75">
      <c r="A6" s="248" t="s">
        <v>181</v>
      </c>
      <c r="B6" s="248"/>
      <c r="C6" s="248"/>
      <c r="D6" s="248"/>
      <c r="E6" s="248"/>
      <c r="F6" s="248"/>
      <c r="G6" s="248"/>
      <c r="H6" s="248"/>
    </row>
    <row r="7" spans="1:8" ht="16.5" thickBot="1">
      <c r="H7" s="35" t="s">
        <v>136</v>
      </c>
    </row>
    <row r="8" spans="1:8" ht="15.75">
      <c r="A8" s="232" t="s">
        <v>3</v>
      </c>
      <c r="B8" s="250"/>
      <c r="C8" s="232" t="s">
        <v>161</v>
      </c>
      <c r="D8" s="253"/>
      <c r="E8" s="254"/>
      <c r="F8" s="255" t="s">
        <v>162</v>
      </c>
      <c r="G8" s="253"/>
      <c r="H8" s="254"/>
    </row>
    <row r="9" spans="1:8" ht="15.75">
      <c r="A9" s="241"/>
      <c r="B9" s="251"/>
      <c r="C9" s="241" t="s">
        <v>106</v>
      </c>
      <c r="D9" s="243" t="s">
        <v>137</v>
      </c>
      <c r="E9" s="244"/>
      <c r="F9" s="245" t="s">
        <v>106</v>
      </c>
      <c r="G9" s="243" t="s">
        <v>137</v>
      </c>
      <c r="H9" s="244"/>
    </row>
    <row r="10" spans="1:8" ht="16.5" thickBot="1">
      <c r="A10" s="249"/>
      <c r="B10" s="252"/>
      <c r="C10" s="249"/>
      <c r="D10" s="58" t="s">
        <v>138</v>
      </c>
      <c r="E10" s="59" t="s">
        <v>139</v>
      </c>
      <c r="F10" s="256"/>
      <c r="G10" s="58" t="s">
        <v>138</v>
      </c>
      <c r="H10" s="59" t="s">
        <v>139</v>
      </c>
    </row>
    <row r="11" spans="1:8" ht="16.5" thickBot="1">
      <c r="A11" s="37">
        <v>1</v>
      </c>
      <c r="B11" s="60">
        <v>2</v>
      </c>
      <c r="C11" s="37">
        <v>3</v>
      </c>
      <c r="D11" s="39">
        <v>4</v>
      </c>
      <c r="E11" s="38">
        <v>5</v>
      </c>
      <c r="F11" s="40">
        <v>6</v>
      </c>
      <c r="G11" s="39">
        <v>7</v>
      </c>
      <c r="H11" s="38">
        <v>8</v>
      </c>
    </row>
    <row r="12" spans="1:8" ht="47.25">
      <c r="A12" s="41">
        <v>1</v>
      </c>
      <c r="B12" s="61" t="s">
        <v>140</v>
      </c>
      <c r="C12" s="110"/>
      <c r="D12" s="111"/>
      <c r="E12" s="112"/>
      <c r="F12" s="113"/>
      <c r="G12" s="111"/>
      <c r="H12" s="112"/>
    </row>
    <row r="13" spans="1:8" ht="15.75">
      <c r="A13" s="43"/>
      <c r="B13" s="62" t="s">
        <v>116</v>
      </c>
      <c r="C13" s="101"/>
      <c r="D13" s="102"/>
      <c r="E13" s="103"/>
      <c r="F13" s="114"/>
      <c r="G13" s="102"/>
      <c r="H13" s="103"/>
    </row>
    <row r="14" spans="1:8" ht="15.75">
      <c r="A14" s="43"/>
      <c r="B14" s="62" t="s">
        <v>141</v>
      </c>
      <c r="C14" s="101"/>
      <c r="D14" s="102"/>
      <c r="E14" s="103"/>
      <c r="F14" s="114"/>
      <c r="G14" s="102"/>
      <c r="H14" s="103"/>
    </row>
    <row r="15" spans="1:8" ht="15.75">
      <c r="A15" s="43"/>
      <c r="B15" s="62" t="s">
        <v>142</v>
      </c>
      <c r="C15" s="101"/>
      <c r="D15" s="102"/>
      <c r="E15" s="103"/>
      <c r="F15" s="114"/>
      <c r="G15" s="102"/>
      <c r="H15" s="103"/>
    </row>
    <row r="16" spans="1:8" ht="15.75">
      <c r="A16" s="43"/>
      <c r="B16" s="62" t="s">
        <v>143</v>
      </c>
      <c r="C16" s="101"/>
      <c r="D16" s="102"/>
      <c r="E16" s="103"/>
      <c r="F16" s="114"/>
      <c r="G16" s="102"/>
      <c r="H16" s="103"/>
    </row>
    <row r="17" spans="1:8" ht="15.75">
      <c r="A17" s="43"/>
      <c r="B17" s="62" t="s">
        <v>144</v>
      </c>
      <c r="C17" s="101"/>
      <c r="D17" s="102"/>
      <c r="E17" s="103"/>
      <c r="F17" s="114"/>
      <c r="G17" s="102"/>
      <c r="H17" s="103"/>
    </row>
    <row r="18" spans="1:8" ht="15.75">
      <c r="A18" s="43">
        <v>2</v>
      </c>
      <c r="B18" s="64" t="s">
        <v>145</v>
      </c>
      <c r="C18" s="101">
        <v>1828.268</v>
      </c>
      <c r="D18" s="102">
        <v>1828.268</v>
      </c>
      <c r="E18" s="103"/>
      <c r="F18" s="114">
        <v>2871.663</v>
      </c>
      <c r="G18" s="102">
        <v>2871.663</v>
      </c>
      <c r="H18" s="103"/>
    </row>
    <row r="19" spans="1:8" ht="15.75">
      <c r="A19" s="43"/>
      <c r="B19" s="64" t="s">
        <v>116</v>
      </c>
      <c r="C19" s="101"/>
      <c r="D19" s="102"/>
      <c r="E19" s="103"/>
      <c r="F19" s="114"/>
      <c r="G19" s="102"/>
      <c r="H19" s="103"/>
    </row>
    <row r="20" spans="1:8" ht="15.75">
      <c r="A20" s="43"/>
      <c r="B20" s="64" t="s">
        <v>125</v>
      </c>
      <c r="C20" s="101"/>
      <c r="D20" s="102"/>
      <c r="E20" s="103"/>
      <c r="F20" s="114"/>
      <c r="G20" s="102"/>
      <c r="H20" s="103"/>
    </row>
    <row r="21" spans="1:8" ht="47.25">
      <c r="A21" s="43">
        <v>3</v>
      </c>
      <c r="B21" s="65" t="s">
        <v>146</v>
      </c>
      <c r="C21" s="101"/>
      <c r="D21" s="102"/>
      <c r="E21" s="103"/>
      <c r="F21" s="114"/>
      <c r="G21" s="102"/>
      <c r="H21" s="103"/>
    </row>
    <row r="22" spans="1:8" ht="47.25">
      <c r="A22" s="43">
        <v>4</v>
      </c>
      <c r="B22" s="65" t="s">
        <v>147</v>
      </c>
      <c r="C22" s="101">
        <v>1828.268</v>
      </c>
      <c r="D22" s="102">
        <v>1828.268</v>
      </c>
      <c r="E22" s="103"/>
      <c r="F22" s="114">
        <v>2871.663</v>
      </c>
      <c r="G22" s="102">
        <v>2871.663</v>
      </c>
      <c r="H22" s="103"/>
    </row>
    <row r="23" spans="1:8" ht="47.25">
      <c r="A23" s="43">
        <v>5</v>
      </c>
      <c r="B23" s="65" t="s">
        <v>148</v>
      </c>
      <c r="C23" s="101">
        <v>89.268000000000001</v>
      </c>
      <c r="D23" s="102">
        <v>89.268000000000001</v>
      </c>
      <c r="E23" s="103"/>
      <c r="F23" s="114">
        <v>128.45795000000001</v>
      </c>
      <c r="G23" s="102">
        <v>128.45795000000001</v>
      </c>
      <c r="H23" s="103"/>
    </row>
    <row r="24" spans="1:8" ht="47.25">
      <c r="A24" s="43">
        <v>6</v>
      </c>
      <c r="B24" s="65" t="s">
        <v>149</v>
      </c>
      <c r="C24" s="101"/>
      <c r="D24" s="102"/>
      <c r="E24" s="103"/>
      <c r="F24" s="114"/>
      <c r="G24" s="102"/>
      <c r="H24" s="103"/>
    </row>
    <row r="25" spans="1:8" ht="63.75" thickBot="1">
      <c r="A25" s="53">
        <v>7</v>
      </c>
      <c r="B25" s="66" t="s">
        <v>150</v>
      </c>
      <c r="C25" s="107">
        <v>1739</v>
      </c>
      <c r="D25" s="108">
        <v>1739</v>
      </c>
      <c r="E25" s="109"/>
      <c r="F25" s="115">
        <v>2743.20505</v>
      </c>
      <c r="G25" s="108">
        <v>2743.20505</v>
      </c>
      <c r="H25" s="109"/>
    </row>
    <row r="28" spans="1:8" ht="111.75" customHeight="1">
      <c r="A28" s="229" t="s">
        <v>151</v>
      </c>
      <c r="B28" s="229"/>
      <c r="C28" s="229"/>
      <c r="D28" s="229"/>
      <c r="E28" s="229"/>
      <c r="F28" s="229"/>
      <c r="G28" s="229"/>
      <c r="H28" s="229"/>
    </row>
    <row r="30" spans="1:8" s="67" customFormat="1" ht="18.75"/>
    <row r="33" spans="2:7" s="5" customFormat="1" ht="18.75">
      <c r="B33" s="28"/>
      <c r="C33" s="28"/>
      <c r="D33" s="29"/>
      <c r="E33" s="29"/>
      <c r="F33" s="29"/>
      <c r="G33" s="30"/>
    </row>
  </sheetData>
  <mergeCells count="11">
    <mergeCell ref="A28:H28"/>
    <mergeCell ref="A5:H5"/>
    <mergeCell ref="A6:H6"/>
    <mergeCell ref="A8:A10"/>
    <mergeCell ref="B8:B10"/>
    <mergeCell ref="C8:E8"/>
    <mergeCell ref="F8:H8"/>
    <mergeCell ref="C9:C10"/>
    <mergeCell ref="D9:E9"/>
    <mergeCell ref="F9:F10"/>
    <mergeCell ref="G9:H9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8"/>
  <sheetViews>
    <sheetView showGridLines="0" zoomScale="60" zoomScaleNormal="60" workbookViewId="0"/>
  </sheetViews>
  <sheetFormatPr defaultRowHeight="15.75"/>
  <cols>
    <col min="1" max="1" width="9.140625" style="20"/>
    <col min="2" max="2" width="80.28515625" style="20" customWidth="1"/>
    <col min="3" max="3" width="21.7109375" style="21" customWidth="1"/>
    <col min="4" max="4" width="28.28515625" style="24" customWidth="1"/>
    <col min="5" max="16384" width="9.140625" style="23"/>
  </cols>
  <sheetData>
    <row r="1" spans="1:4">
      <c r="A1" s="19"/>
      <c r="D1" s="22" t="s">
        <v>45</v>
      </c>
    </row>
    <row r="2" spans="1:4">
      <c r="A2" s="19"/>
      <c r="D2" s="22" t="s">
        <v>46</v>
      </c>
    </row>
    <row r="3" spans="1:4">
      <c r="A3" s="19"/>
      <c r="D3" s="22" t="s">
        <v>47</v>
      </c>
    </row>
    <row r="5" spans="1:4" s="25" customFormat="1" ht="36.75" customHeight="1">
      <c r="A5" s="257" t="s">
        <v>155</v>
      </c>
      <c r="B5" s="257"/>
      <c r="C5" s="257"/>
      <c r="D5" s="257"/>
    </row>
    <row r="6" spans="1:4" ht="16.5" thickBot="1">
      <c r="D6" s="22" t="s">
        <v>9</v>
      </c>
    </row>
    <row r="7" spans="1:4" s="69" customFormat="1" ht="36.75" customHeight="1" thickBot="1">
      <c r="A7" s="116" t="s">
        <v>3</v>
      </c>
      <c r="B7" s="117" t="s">
        <v>4</v>
      </c>
      <c r="C7" s="117" t="s">
        <v>182</v>
      </c>
      <c r="D7" s="118" t="s">
        <v>183</v>
      </c>
    </row>
    <row r="8" spans="1:4" ht="48" thickBot="1">
      <c r="A8" s="119" t="s">
        <v>48</v>
      </c>
      <c r="B8" s="120" t="s">
        <v>184</v>
      </c>
      <c r="C8" s="121">
        <f>C9+C10+C11+C14+C15+C16+C17+C18+C19+C22+C23+C24+C30+C31+C37+C38+C39+C40</f>
        <v>213481.36</v>
      </c>
      <c r="D8" s="122">
        <f>D9+D10+D11+D14+D15+D16+D17+D18+D19+D22+D23+D24+D30+D31+D37+D38+D39+D40</f>
        <v>440840.77601091273</v>
      </c>
    </row>
    <row r="9" spans="1:4" ht="35.25" customHeight="1">
      <c r="A9" s="7"/>
      <c r="B9" s="123" t="s">
        <v>49</v>
      </c>
      <c r="C9" s="75">
        <v>13380.96</v>
      </c>
      <c r="D9" s="124">
        <f>'[67]Сырье и материалы'!$C$10</f>
        <v>26625.903586477722</v>
      </c>
    </row>
    <row r="10" spans="1:4">
      <c r="A10" s="12"/>
      <c r="B10" s="125" t="s">
        <v>50</v>
      </c>
      <c r="C10" s="76">
        <f>0</f>
        <v>0</v>
      </c>
      <c r="D10" s="126">
        <v>0</v>
      </c>
    </row>
    <row r="11" spans="1:4" ht="15.75" customHeight="1">
      <c r="A11" s="12"/>
      <c r="B11" s="125" t="s">
        <v>51</v>
      </c>
      <c r="C11" s="76">
        <v>57009.2</v>
      </c>
      <c r="D11" s="126">
        <f>'[67]Пр.покупаемые эн.ресурсы'!$C$7</f>
        <v>84565.183193619261</v>
      </c>
    </row>
    <row r="12" spans="1:4" ht="15.75" hidden="1" customHeight="1">
      <c r="A12" s="12"/>
      <c r="B12" s="127" t="s">
        <v>185</v>
      </c>
      <c r="C12" s="76">
        <v>0</v>
      </c>
      <c r="D12" s="126">
        <f>'[68]Приложение 4.7'!J19</f>
        <v>0</v>
      </c>
    </row>
    <row r="13" spans="1:4" hidden="1">
      <c r="A13" s="12"/>
      <c r="B13" s="127" t="s">
        <v>52</v>
      </c>
      <c r="C13" s="76">
        <v>0</v>
      </c>
      <c r="D13" s="126">
        <f>'[67]Компенсация потерь ГКАЛ СГ'!H14/1000</f>
        <v>0</v>
      </c>
    </row>
    <row r="14" spans="1:4" hidden="1">
      <c r="A14" s="12"/>
      <c r="B14" s="125" t="s">
        <v>53</v>
      </c>
      <c r="C14" s="76">
        <v>0</v>
      </c>
      <c r="D14" s="126">
        <v>0</v>
      </c>
    </row>
    <row r="15" spans="1:4">
      <c r="A15" s="12"/>
      <c r="B15" s="125" t="s">
        <v>54</v>
      </c>
      <c r="C15" s="76">
        <v>2207.14</v>
      </c>
      <c r="D15" s="126">
        <f>'[67]Пр.покупаемые эн.ресурсы'!$C$8</f>
        <v>2235.1606172797947</v>
      </c>
    </row>
    <row r="16" spans="1:4" ht="31.5">
      <c r="A16" s="12"/>
      <c r="B16" s="125" t="s">
        <v>186</v>
      </c>
      <c r="C16" s="76">
        <v>0</v>
      </c>
      <c r="D16" s="128">
        <v>0</v>
      </c>
    </row>
    <row r="17" spans="1:4">
      <c r="A17" s="12"/>
      <c r="B17" s="129" t="s">
        <v>55</v>
      </c>
      <c r="C17" s="76">
        <v>28852.87</v>
      </c>
      <c r="D17" s="130">
        <f>'[68]Приложение 4.9'!E84</f>
        <v>0</v>
      </c>
    </row>
    <row r="18" spans="1:4">
      <c r="A18" s="12"/>
      <c r="B18" s="125" t="s">
        <v>56</v>
      </c>
      <c r="C18" s="76">
        <v>8713.57</v>
      </c>
      <c r="D18" s="130">
        <f>[68]соц.отчисл.!F10</f>
        <v>0</v>
      </c>
    </row>
    <row r="19" spans="1:4">
      <c r="A19" s="12"/>
      <c r="B19" s="125" t="s">
        <v>57</v>
      </c>
      <c r="C19" s="76">
        <v>48309.11</v>
      </c>
      <c r="D19" s="128">
        <f>'[67]Ремонтное обслуживание'!$C$9</f>
        <v>119062.3689440678</v>
      </c>
    </row>
    <row r="20" spans="1:4" hidden="1">
      <c r="A20" s="12"/>
      <c r="B20" s="127" t="s">
        <v>58</v>
      </c>
      <c r="C20" s="76">
        <v>0</v>
      </c>
      <c r="D20" s="126">
        <v>0</v>
      </c>
    </row>
    <row r="21" spans="1:4" ht="31.5" hidden="1">
      <c r="A21" s="12"/>
      <c r="B21" s="127" t="s">
        <v>187</v>
      </c>
      <c r="C21" s="76">
        <v>0</v>
      </c>
      <c r="D21" s="126"/>
    </row>
    <row r="22" spans="1:4" ht="31.5">
      <c r="A22" s="12"/>
      <c r="B22" s="125" t="s">
        <v>188</v>
      </c>
      <c r="C22" s="76">
        <v>0</v>
      </c>
      <c r="D22" s="126">
        <v>0</v>
      </c>
    </row>
    <row r="23" spans="1:4" ht="15.75" customHeight="1">
      <c r="A23" s="12"/>
      <c r="B23" s="125" t="s">
        <v>189</v>
      </c>
      <c r="C23" s="76">
        <v>13763.65</v>
      </c>
      <c r="D23" s="126">
        <f>'[67]Работы, услуги произв.характера'!$C$12</f>
        <v>65965.621880000006</v>
      </c>
    </row>
    <row r="24" spans="1:4" ht="70.5" customHeight="1">
      <c r="A24" s="12"/>
      <c r="B24" s="125" t="s">
        <v>190</v>
      </c>
      <c r="C24" s="76">
        <v>25010.41</v>
      </c>
      <c r="D24" s="126">
        <f>'[67]Опл услуг, вып по дог с орг-ми'!$C$16</f>
        <v>112322.34330946811</v>
      </c>
    </row>
    <row r="25" spans="1:4" ht="15.75" hidden="1" customHeight="1">
      <c r="A25" s="12"/>
      <c r="B25" s="127" t="s">
        <v>191</v>
      </c>
      <c r="C25" s="76">
        <v>0</v>
      </c>
      <c r="D25" s="126">
        <v>0</v>
      </c>
    </row>
    <row r="26" spans="1:4" ht="31.5" hidden="1">
      <c r="A26" s="12"/>
      <c r="B26" s="127" t="s">
        <v>192</v>
      </c>
      <c r="C26" s="76">
        <v>0</v>
      </c>
      <c r="D26" s="126">
        <v>0</v>
      </c>
    </row>
    <row r="27" spans="1:4" ht="15.75" hidden="1" customHeight="1">
      <c r="A27" s="12"/>
      <c r="B27" s="127" t="s">
        <v>193</v>
      </c>
      <c r="C27" s="76">
        <v>0</v>
      </c>
      <c r="D27" s="126">
        <f>E27</f>
        <v>0</v>
      </c>
    </row>
    <row r="28" spans="1:4" ht="15.75" hidden="1" customHeight="1">
      <c r="A28" s="12"/>
      <c r="B28" s="127" t="s">
        <v>59</v>
      </c>
      <c r="C28" s="76">
        <v>0</v>
      </c>
      <c r="D28" s="126"/>
    </row>
    <row r="29" spans="1:4" hidden="1">
      <c r="A29" s="12"/>
      <c r="B29" s="26" t="s">
        <v>194</v>
      </c>
      <c r="C29" s="76">
        <v>0</v>
      </c>
      <c r="D29" s="126">
        <v>0</v>
      </c>
    </row>
    <row r="30" spans="1:4" ht="15.75" customHeight="1">
      <c r="A30" s="12"/>
      <c r="B30" s="125" t="s">
        <v>60</v>
      </c>
      <c r="C30" s="76">
        <v>0</v>
      </c>
      <c r="D30" s="126">
        <v>0</v>
      </c>
    </row>
    <row r="31" spans="1:4" ht="15.75" customHeight="1">
      <c r="A31" s="12"/>
      <c r="B31" s="125" t="s">
        <v>195</v>
      </c>
      <c r="C31" s="76">
        <v>16234.45</v>
      </c>
      <c r="D31" s="128">
        <f>[67]Аренда!$C$9</f>
        <v>30064.194480000002</v>
      </c>
    </row>
    <row r="32" spans="1:4" ht="15.75" hidden="1" customHeight="1">
      <c r="A32" s="12"/>
      <c r="B32" s="131" t="s">
        <v>61</v>
      </c>
      <c r="C32" s="76">
        <v>0</v>
      </c>
      <c r="D32" s="126">
        <v>0</v>
      </c>
    </row>
    <row r="33" spans="1:4" ht="15.75" hidden="1" customHeight="1">
      <c r="A33" s="12"/>
      <c r="B33" s="131" t="s">
        <v>62</v>
      </c>
      <c r="C33" s="76">
        <v>0</v>
      </c>
      <c r="D33" s="126">
        <v>0</v>
      </c>
    </row>
    <row r="34" spans="1:4" ht="15.75" hidden="1" customHeight="1">
      <c r="A34" s="12"/>
      <c r="B34" s="131" t="s">
        <v>63</v>
      </c>
      <c r="C34" s="76">
        <v>0</v>
      </c>
      <c r="D34" s="126">
        <v>0</v>
      </c>
    </row>
    <row r="35" spans="1:4" hidden="1">
      <c r="A35" s="12"/>
      <c r="B35" s="131" t="s">
        <v>196</v>
      </c>
      <c r="C35" s="76">
        <v>0</v>
      </c>
      <c r="D35" s="126">
        <v>0</v>
      </c>
    </row>
    <row r="36" spans="1:4" hidden="1">
      <c r="A36" s="12"/>
      <c r="B36" s="131" t="s">
        <v>197</v>
      </c>
      <c r="C36" s="76">
        <v>0</v>
      </c>
      <c r="D36" s="126">
        <v>0</v>
      </c>
    </row>
    <row r="37" spans="1:4">
      <c r="A37" s="12"/>
      <c r="B37" s="125" t="s">
        <v>64</v>
      </c>
      <c r="C37" s="76">
        <v>0</v>
      </c>
      <c r="D37" s="126">
        <v>0</v>
      </c>
    </row>
    <row r="38" spans="1:4">
      <c r="A38" s="12"/>
      <c r="B38" s="125" t="s">
        <v>65</v>
      </c>
      <c r="C38" s="76">
        <v>0</v>
      </c>
      <c r="D38" s="126">
        <v>0</v>
      </c>
    </row>
    <row r="39" spans="1:4" ht="31.5">
      <c r="A39" s="12"/>
      <c r="B39" s="125" t="s">
        <v>66</v>
      </c>
      <c r="C39" s="76">
        <v>0</v>
      </c>
      <c r="D39" s="126">
        <f>C39</f>
        <v>0</v>
      </c>
    </row>
    <row r="40" spans="1:4" ht="31.5">
      <c r="A40" s="12"/>
      <c r="B40" s="125" t="s">
        <v>67</v>
      </c>
      <c r="C40" s="76">
        <f>C41+C42+C43+C44+C45</f>
        <v>0</v>
      </c>
      <c r="D40" s="126">
        <f>SUM(D41:D45)</f>
        <v>0</v>
      </c>
    </row>
    <row r="41" spans="1:4">
      <c r="A41" s="12"/>
      <c r="B41" s="132" t="s">
        <v>68</v>
      </c>
      <c r="C41" s="76">
        <v>0</v>
      </c>
      <c r="D41" s="126">
        <v>0</v>
      </c>
    </row>
    <row r="42" spans="1:4">
      <c r="A42" s="133"/>
      <c r="B42" s="132" t="s">
        <v>69</v>
      </c>
      <c r="C42" s="76">
        <v>0</v>
      </c>
      <c r="D42" s="126">
        <v>0</v>
      </c>
    </row>
    <row r="43" spans="1:4">
      <c r="A43" s="12"/>
      <c r="B43" s="132" t="s">
        <v>70</v>
      </c>
      <c r="C43" s="76">
        <v>0</v>
      </c>
      <c r="D43" s="126">
        <v>0</v>
      </c>
    </row>
    <row r="44" spans="1:4">
      <c r="A44" s="12"/>
      <c r="B44" s="132" t="s">
        <v>71</v>
      </c>
      <c r="C44" s="76">
        <v>0</v>
      </c>
      <c r="D44" s="126">
        <v>0</v>
      </c>
    </row>
    <row r="45" spans="1:4" ht="16.5" thickBot="1">
      <c r="A45" s="134"/>
      <c r="B45" s="135" t="s">
        <v>72</v>
      </c>
      <c r="C45" s="136">
        <v>0</v>
      </c>
      <c r="D45" s="137">
        <v>0</v>
      </c>
    </row>
    <row r="46" spans="1:4" ht="16.5" thickBot="1">
      <c r="A46" s="119" t="s">
        <v>73</v>
      </c>
      <c r="B46" s="138" t="s">
        <v>74</v>
      </c>
      <c r="C46" s="121">
        <f>C47+C48+C49+C50</f>
        <v>0</v>
      </c>
      <c r="D46" s="122">
        <f>D47+D48+D49+D50</f>
        <v>0</v>
      </c>
    </row>
    <row r="47" spans="1:4" ht="47.25">
      <c r="A47" s="41"/>
      <c r="B47" s="123" t="s">
        <v>198</v>
      </c>
      <c r="C47" s="75">
        <v>0</v>
      </c>
      <c r="D47" s="124">
        <v>0</v>
      </c>
    </row>
    <row r="48" spans="1:4">
      <c r="A48" s="80"/>
      <c r="B48" s="125" t="s">
        <v>75</v>
      </c>
      <c r="C48" s="76">
        <v>0</v>
      </c>
      <c r="D48" s="126">
        <v>0</v>
      </c>
    </row>
    <row r="49" spans="1:4" s="27" customFormat="1" ht="31.5">
      <c r="A49" s="133"/>
      <c r="B49" s="125" t="s">
        <v>76</v>
      </c>
      <c r="C49" s="76">
        <v>0</v>
      </c>
      <c r="D49" s="126">
        <v>0</v>
      </c>
    </row>
    <row r="50" spans="1:4">
      <c r="A50" s="80"/>
      <c r="B50" s="125" t="s">
        <v>77</v>
      </c>
      <c r="C50" s="76">
        <v>0</v>
      </c>
      <c r="D50" s="126">
        <v>0</v>
      </c>
    </row>
    <row r="51" spans="1:4">
      <c r="A51" s="80"/>
      <c r="B51" s="139" t="s">
        <v>78</v>
      </c>
      <c r="C51" s="76">
        <v>0</v>
      </c>
      <c r="D51" s="128">
        <v>0</v>
      </c>
    </row>
    <row r="52" spans="1:4" ht="16.5" thickBot="1">
      <c r="A52" s="140"/>
      <c r="B52" s="141" t="s">
        <v>79</v>
      </c>
      <c r="C52" s="136">
        <v>0</v>
      </c>
      <c r="D52" s="142">
        <v>15000</v>
      </c>
    </row>
    <row r="53" spans="1:4" ht="16.5" thickBot="1">
      <c r="A53" s="143" t="s">
        <v>80</v>
      </c>
      <c r="B53" s="144" t="s">
        <v>81</v>
      </c>
      <c r="C53" s="121">
        <f>C54+C55+C56+C57</f>
        <v>0</v>
      </c>
      <c r="D53" s="122">
        <f>D54+D55+D56+D57</f>
        <v>0</v>
      </c>
    </row>
    <row r="54" spans="1:4">
      <c r="A54" s="133"/>
      <c r="B54" s="145" t="s">
        <v>82</v>
      </c>
      <c r="C54" s="75">
        <v>0</v>
      </c>
      <c r="D54" s="124">
        <v>0</v>
      </c>
    </row>
    <row r="55" spans="1:4">
      <c r="A55" s="80"/>
      <c r="B55" s="146" t="s">
        <v>83</v>
      </c>
      <c r="C55" s="76">
        <v>0</v>
      </c>
      <c r="D55" s="126">
        <v>0</v>
      </c>
    </row>
    <row r="56" spans="1:4">
      <c r="A56" s="63"/>
      <c r="B56" s="146" t="s">
        <v>84</v>
      </c>
      <c r="C56" s="76">
        <v>0</v>
      </c>
      <c r="D56" s="126">
        <v>0</v>
      </c>
    </row>
    <row r="57" spans="1:4" ht="16.5" thickBot="1">
      <c r="A57" s="147"/>
      <c r="B57" s="148" t="s">
        <v>85</v>
      </c>
      <c r="C57" s="136">
        <v>0</v>
      </c>
      <c r="D57" s="137">
        <v>0</v>
      </c>
    </row>
    <row r="58" spans="1:4" ht="16.5" thickBot="1">
      <c r="A58" s="143" t="s">
        <v>86</v>
      </c>
      <c r="B58" s="144" t="s">
        <v>87</v>
      </c>
      <c r="C58" s="121">
        <v>0</v>
      </c>
      <c r="D58" s="122">
        <v>0</v>
      </c>
    </row>
    <row r="59" spans="1:4" ht="16.5" thickBot="1">
      <c r="A59" s="143" t="s">
        <v>88</v>
      </c>
      <c r="B59" s="144" t="s">
        <v>89</v>
      </c>
      <c r="C59" s="121">
        <v>0</v>
      </c>
      <c r="D59" s="122">
        <v>0</v>
      </c>
    </row>
    <row r="60" spans="1:4">
      <c r="A60" s="41" t="s">
        <v>90</v>
      </c>
      <c r="B60" s="145" t="s">
        <v>91</v>
      </c>
      <c r="C60" s="149">
        <f>C8+C46+C53+C58+C59</f>
        <v>213481.36</v>
      </c>
      <c r="D60" s="150">
        <f>D8+D46+D53+D58+D59</f>
        <v>440840.77601091273</v>
      </c>
    </row>
    <row r="61" spans="1:4">
      <c r="A61" s="80" t="s">
        <v>92</v>
      </c>
      <c r="B61" s="146" t="s">
        <v>93</v>
      </c>
      <c r="C61" s="76"/>
      <c r="D61" s="126"/>
    </row>
    <row r="62" spans="1:4">
      <c r="A62" s="80" t="s">
        <v>94</v>
      </c>
      <c r="B62" s="146" t="s">
        <v>95</v>
      </c>
      <c r="C62" s="76"/>
      <c r="D62" s="126"/>
    </row>
    <row r="63" spans="1:4">
      <c r="A63" s="80" t="s">
        <v>96</v>
      </c>
      <c r="B63" s="146" t="s">
        <v>97</v>
      </c>
      <c r="C63" s="76"/>
      <c r="D63" s="126"/>
    </row>
    <row r="64" spans="1:4" ht="16.5" thickBot="1">
      <c r="A64" s="81" t="s">
        <v>98</v>
      </c>
      <c r="B64" s="151" t="s">
        <v>99</v>
      </c>
      <c r="C64" s="77">
        <f>C60</f>
        <v>213481.36</v>
      </c>
      <c r="D64" s="152">
        <f>D60</f>
        <v>440840.77601091273</v>
      </c>
    </row>
    <row r="88" spans="1:4">
      <c r="A88" s="258" t="s">
        <v>100</v>
      </c>
      <c r="B88" s="258"/>
      <c r="C88" s="258"/>
      <c r="D88" s="258"/>
    </row>
  </sheetData>
  <mergeCells count="2">
    <mergeCell ref="A5:D5"/>
    <mergeCell ref="A88:D88"/>
  </mergeCells>
  <pageMargins left="0.6692913385826772" right="0.19685039370078741" top="0.74803149606299213" bottom="0.35433070866141736" header="0.31496062992125984" footer="0.31496062992125984"/>
  <pageSetup paperSize="9" scale="5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showGridLines="0" topLeftCell="A19" zoomScale="60" zoomScaleNormal="60" workbookViewId="0">
      <selection activeCell="R44" sqref="R44"/>
    </sheetView>
  </sheetViews>
  <sheetFormatPr defaultRowHeight="15.75"/>
  <cols>
    <col min="1" max="1" width="5.7109375" style="1" customWidth="1"/>
    <col min="2" max="2" width="37.7109375" style="2" customWidth="1"/>
    <col min="3" max="3" width="12.7109375" style="3" customWidth="1"/>
    <col min="4" max="4" width="19" style="2" customWidth="1"/>
    <col min="5" max="5" width="24.7109375" style="2" customWidth="1"/>
    <col min="6" max="6" width="18.85546875" style="2" customWidth="1"/>
    <col min="7" max="7" width="26.42578125" style="2" customWidth="1"/>
    <col min="8" max="8" width="1.42578125" customWidth="1"/>
  </cols>
  <sheetData>
    <row r="1" spans="1:7">
      <c r="G1" s="4" t="s">
        <v>0</v>
      </c>
    </row>
    <row r="2" spans="1:7">
      <c r="G2" s="4" t="s">
        <v>1</v>
      </c>
    </row>
    <row r="3" spans="1:7">
      <c r="G3" s="4" t="s">
        <v>2</v>
      </c>
    </row>
    <row r="5" spans="1:7" s="5" customFormat="1" ht="33" customHeight="1">
      <c r="A5" s="248" t="s">
        <v>156</v>
      </c>
      <c r="B5" s="248"/>
      <c r="C5" s="248"/>
      <c r="D5" s="248"/>
      <c r="E5" s="248"/>
      <c r="F5" s="248"/>
      <c r="G5" s="248"/>
    </row>
    <row r="6" spans="1:7" ht="16.5" thickBot="1"/>
    <row r="7" spans="1:7" s="70" customFormat="1" ht="15.75" customHeight="1" thickBot="1">
      <c r="A7" s="261" t="s">
        <v>3</v>
      </c>
      <c r="B7" s="263" t="s">
        <v>4</v>
      </c>
      <c r="C7" s="263" t="s">
        <v>5</v>
      </c>
      <c r="D7" s="263" t="s">
        <v>6</v>
      </c>
      <c r="E7" s="265"/>
      <c r="F7" s="266" t="s">
        <v>7</v>
      </c>
      <c r="G7" s="265"/>
    </row>
    <row r="8" spans="1:7" s="70" customFormat="1" ht="38.25" customHeight="1" thickBot="1">
      <c r="A8" s="262"/>
      <c r="B8" s="264"/>
      <c r="C8" s="264"/>
      <c r="D8" s="71" t="s">
        <v>182</v>
      </c>
      <c r="E8" s="72" t="s">
        <v>183</v>
      </c>
      <c r="F8" s="73" t="s">
        <v>182</v>
      </c>
      <c r="G8" s="72" t="s">
        <v>183</v>
      </c>
    </row>
    <row r="9" spans="1:7" ht="47.25">
      <c r="A9" s="7">
        <v>1</v>
      </c>
      <c r="B9" s="8" t="s">
        <v>8</v>
      </c>
      <c r="C9" s="9" t="s">
        <v>9</v>
      </c>
      <c r="D9" s="75">
        <v>213481.36</v>
      </c>
      <c r="E9" s="78">
        <v>440840.77601091273</v>
      </c>
      <c r="F9" s="10" t="s">
        <v>10</v>
      </c>
      <c r="G9" s="11" t="s">
        <v>10</v>
      </c>
    </row>
    <row r="10" spans="1:7" ht="126">
      <c r="A10" s="12" t="s">
        <v>11</v>
      </c>
      <c r="B10" s="13" t="s">
        <v>12</v>
      </c>
      <c r="C10" s="14" t="s">
        <v>9</v>
      </c>
      <c r="D10" s="76">
        <v>213481.36</v>
      </c>
      <c r="E10" s="79">
        <v>440840.77601091273</v>
      </c>
      <c r="F10" s="10" t="s">
        <v>10</v>
      </c>
      <c r="G10" s="11" t="s">
        <v>10</v>
      </c>
    </row>
    <row r="11" spans="1:7" ht="47.25">
      <c r="A11" s="12" t="s">
        <v>13</v>
      </c>
      <c r="B11" s="13" t="s">
        <v>14</v>
      </c>
      <c r="C11" s="14" t="s">
        <v>15</v>
      </c>
      <c r="D11" s="76">
        <v>381.50799999999998</v>
      </c>
      <c r="E11" s="79">
        <v>408.51900000000001</v>
      </c>
      <c r="F11" s="10" t="s">
        <v>10</v>
      </c>
      <c r="G11" s="11" t="s">
        <v>10</v>
      </c>
    </row>
    <row r="12" spans="1:7" ht="174" customHeight="1">
      <c r="A12" s="12" t="s">
        <v>16</v>
      </c>
      <c r="B12" s="13" t="s">
        <v>17</v>
      </c>
      <c r="C12" s="14" t="s">
        <v>15</v>
      </c>
      <c r="D12" s="76">
        <v>381.50799999999998</v>
      </c>
      <c r="E12" s="79">
        <v>408.51900000000001</v>
      </c>
      <c r="F12" s="10" t="s">
        <v>10</v>
      </c>
      <c r="G12" s="11" t="s">
        <v>10</v>
      </c>
    </row>
    <row r="13" spans="1:7" ht="31.5">
      <c r="A13" s="12" t="s">
        <v>18</v>
      </c>
      <c r="B13" s="13" t="s">
        <v>19</v>
      </c>
      <c r="C13" s="14" t="s">
        <v>20</v>
      </c>
      <c r="D13" s="76">
        <v>137</v>
      </c>
      <c r="E13" s="79">
        <v>214.035</v>
      </c>
      <c r="F13" s="10" t="s">
        <v>10</v>
      </c>
      <c r="G13" s="11" t="s">
        <v>10</v>
      </c>
    </row>
    <row r="14" spans="1:7" ht="126">
      <c r="A14" s="12" t="s">
        <v>21</v>
      </c>
      <c r="B14" s="13" t="s">
        <v>22</v>
      </c>
      <c r="C14" s="14" t="s">
        <v>20</v>
      </c>
      <c r="D14" s="76">
        <v>137</v>
      </c>
      <c r="E14" s="79">
        <v>214.035</v>
      </c>
      <c r="F14" s="10" t="s">
        <v>10</v>
      </c>
      <c r="G14" s="11" t="s">
        <v>10</v>
      </c>
    </row>
    <row r="15" spans="1:7" ht="110.25">
      <c r="A15" s="12" t="s">
        <v>23</v>
      </c>
      <c r="B15" s="13" t="s">
        <v>24</v>
      </c>
      <c r="C15" s="14"/>
      <c r="D15" s="74"/>
      <c r="E15" s="74"/>
      <c r="F15" s="10" t="s">
        <v>10</v>
      </c>
      <c r="G15" s="11" t="s">
        <v>10</v>
      </c>
    </row>
    <row r="16" spans="1:7" ht="31.5">
      <c r="A16" s="12" t="s">
        <v>25</v>
      </c>
      <c r="B16" s="13" t="s">
        <v>26</v>
      </c>
      <c r="C16" s="14" t="s">
        <v>27</v>
      </c>
      <c r="D16" s="76">
        <v>559.5724336055863</v>
      </c>
      <c r="E16" s="76">
        <v>1079.1193947182694</v>
      </c>
      <c r="F16" s="10" t="s">
        <v>10</v>
      </c>
      <c r="G16" s="11" t="s">
        <v>10</v>
      </c>
    </row>
    <row r="17" spans="1:7" ht="31.5">
      <c r="A17" s="12" t="s">
        <v>28</v>
      </c>
      <c r="B17" s="13" t="s">
        <v>29</v>
      </c>
      <c r="C17" s="14"/>
      <c r="D17" s="74"/>
      <c r="E17" s="74"/>
      <c r="F17" s="10" t="s">
        <v>10</v>
      </c>
      <c r="G17" s="11" t="s">
        <v>10</v>
      </c>
    </row>
    <row r="18" spans="1:7">
      <c r="A18" s="12"/>
      <c r="B18" s="13" t="s">
        <v>30</v>
      </c>
      <c r="C18" s="14" t="s">
        <v>27</v>
      </c>
      <c r="D18" s="76"/>
      <c r="E18" s="74"/>
      <c r="F18" s="10" t="s">
        <v>10</v>
      </c>
      <c r="G18" s="11" t="s">
        <v>10</v>
      </c>
    </row>
    <row r="19" spans="1:7" ht="38.25" customHeight="1">
      <c r="A19" s="12"/>
      <c r="B19" s="13" t="s">
        <v>31</v>
      </c>
      <c r="C19" s="14" t="s">
        <v>32</v>
      </c>
      <c r="D19" s="76">
        <v>129.85484184914841</v>
      </c>
      <c r="E19" s="76">
        <v>171.63889706937059</v>
      </c>
      <c r="F19" s="10" t="s">
        <v>10</v>
      </c>
      <c r="G19" s="11" t="s">
        <v>10</v>
      </c>
    </row>
    <row r="20" spans="1:7" ht="78.75">
      <c r="A20" s="12" t="s">
        <v>33</v>
      </c>
      <c r="B20" s="13" t="s">
        <v>34</v>
      </c>
      <c r="C20" s="14"/>
      <c r="D20" s="74"/>
      <c r="E20" s="74"/>
      <c r="F20" s="10" t="s">
        <v>10</v>
      </c>
      <c r="G20" s="11" t="s">
        <v>10</v>
      </c>
    </row>
    <row r="21" spans="1:7" ht="78.75">
      <c r="A21" s="12" t="s">
        <v>35</v>
      </c>
      <c r="B21" s="13" t="s">
        <v>36</v>
      </c>
      <c r="C21" s="14"/>
      <c r="D21" s="74"/>
      <c r="E21" s="74"/>
      <c r="F21" s="10" t="s">
        <v>10</v>
      </c>
      <c r="G21" s="11" t="s">
        <v>10</v>
      </c>
    </row>
    <row r="22" spans="1:7" ht="31.5">
      <c r="A22" s="12" t="s">
        <v>37</v>
      </c>
      <c r="B22" s="13" t="s">
        <v>26</v>
      </c>
      <c r="C22" s="14" t="s">
        <v>27</v>
      </c>
      <c r="D22" s="76">
        <v>0</v>
      </c>
      <c r="E22" s="76">
        <v>0</v>
      </c>
      <c r="F22" s="10" t="s">
        <v>10</v>
      </c>
      <c r="G22" s="11" t="s">
        <v>10</v>
      </c>
    </row>
    <row r="23" spans="1:7" ht="31.5">
      <c r="A23" s="12" t="s">
        <v>38</v>
      </c>
      <c r="B23" s="13" t="s">
        <v>39</v>
      </c>
      <c r="C23" s="14"/>
      <c r="D23" s="74"/>
      <c r="E23" s="74"/>
      <c r="F23" s="10" t="s">
        <v>10</v>
      </c>
      <c r="G23" s="11" t="s">
        <v>10</v>
      </c>
    </row>
    <row r="24" spans="1:7">
      <c r="A24" s="12"/>
      <c r="B24" s="13" t="s">
        <v>30</v>
      </c>
      <c r="C24" s="14" t="s">
        <v>27</v>
      </c>
      <c r="D24" s="74"/>
      <c r="E24" s="74"/>
      <c r="F24" s="10" t="s">
        <v>10</v>
      </c>
      <c r="G24" s="11" t="s">
        <v>10</v>
      </c>
    </row>
    <row r="25" spans="1:7" ht="31.5">
      <c r="A25" s="12"/>
      <c r="B25" s="13" t="s">
        <v>31</v>
      </c>
      <c r="C25" s="14" t="s">
        <v>32</v>
      </c>
      <c r="D25" s="76">
        <v>0</v>
      </c>
      <c r="E25" s="76">
        <v>0</v>
      </c>
      <c r="F25" s="10" t="s">
        <v>10</v>
      </c>
      <c r="G25" s="11" t="s">
        <v>10</v>
      </c>
    </row>
    <row r="26" spans="1:7" ht="78.75">
      <c r="A26" s="12" t="s">
        <v>40</v>
      </c>
      <c r="B26" s="13" t="s">
        <v>41</v>
      </c>
      <c r="C26" s="14"/>
      <c r="D26" s="74"/>
      <c r="E26" s="74"/>
      <c r="F26" s="10" t="s">
        <v>10</v>
      </c>
      <c r="G26" s="11" t="s">
        <v>10</v>
      </c>
    </row>
    <row r="27" spans="1:7" ht="31.5">
      <c r="A27" s="12" t="s">
        <v>42</v>
      </c>
      <c r="B27" s="13" t="s">
        <v>26</v>
      </c>
      <c r="C27" s="14" t="s">
        <v>27</v>
      </c>
      <c r="D27" s="76">
        <v>559.5724336055863</v>
      </c>
      <c r="E27" s="76">
        <v>1079.1193947182694</v>
      </c>
      <c r="F27" s="10" t="s">
        <v>10</v>
      </c>
      <c r="G27" s="11" t="s">
        <v>10</v>
      </c>
    </row>
    <row r="28" spans="1:7" ht="31.5">
      <c r="A28" s="12" t="s">
        <v>43</v>
      </c>
      <c r="B28" s="13" t="s">
        <v>39</v>
      </c>
      <c r="C28" s="14"/>
      <c r="D28" s="74"/>
      <c r="E28" s="74"/>
      <c r="F28" s="10" t="s">
        <v>10</v>
      </c>
      <c r="G28" s="11" t="s">
        <v>10</v>
      </c>
    </row>
    <row r="29" spans="1:7">
      <c r="A29" s="12"/>
      <c r="B29" s="13" t="s">
        <v>30</v>
      </c>
      <c r="C29" s="14" t="s">
        <v>27</v>
      </c>
      <c r="D29" s="74"/>
      <c r="E29" s="74"/>
      <c r="F29" s="10" t="s">
        <v>10</v>
      </c>
      <c r="G29" s="11" t="s">
        <v>10</v>
      </c>
    </row>
    <row r="30" spans="1:7" ht="32.25" thickBot="1">
      <c r="A30" s="15"/>
      <c r="B30" s="16" t="s">
        <v>31</v>
      </c>
      <c r="C30" s="6" t="s">
        <v>32</v>
      </c>
      <c r="D30" s="77">
        <v>129.85484184914841</v>
      </c>
      <c r="E30" s="77">
        <v>171.63889706937059</v>
      </c>
      <c r="F30" s="17" t="s">
        <v>10</v>
      </c>
      <c r="G30" s="18" t="s">
        <v>10</v>
      </c>
    </row>
    <row r="32" spans="1:7" ht="216.75" customHeight="1">
      <c r="A32" s="259" t="s">
        <v>44</v>
      </c>
      <c r="B32" s="260"/>
      <c r="C32" s="260"/>
      <c r="D32" s="260"/>
      <c r="E32" s="260"/>
      <c r="F32" s="260"/>
      <c r="G32" s="260"/>
    </row>
  </sheetData>
  <mergeCells count="7">
    <mergeCell ref="A32:G32"/>
    <mergeCell ref="A5:G5"/>
    <mergeCell ref="A7:A8"/>
    <mergeCell ref="B7:B8"/>
    <mergeCell ref="C7:C8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7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85"/>
  <sheetViews>
    <sheetView showGridLines="0" zoomScale="80" zoomScaleNormal="80" workbookViewId="0">
      <selection activeCell="A54" sqref="A54:G61"/>
    </sheetView>
  </sheetViews>
  <sheetFormatPr defaultRowHeight="18"/>
  <cols>
    <col min="1" max="1" width="9.140625" style="153"/>
    <col min="2" max="2" width="57.28515625" style="153" customWidth="1"/>
    <col min="3" max="3" width="14.85546875" style="153" bestFit="1" customWidth="1"/>
    <col min="4" max="7" width="23.7109375" style="153" customWidth="1"/>
    <col min="8" max="16384" width="9.140625" style="153"/>
  </cols>
  <sheetData>
    <row r="1" spans="1:7">
      <c r="A1" s="273" t="s">
        <v>199</v>
      </c>
      <c r="B1" s="273"/>
      <c r="C1" s="273"/>
      <c r="D1" s="273"/>
      <c r="E1" s="273"/>
      <c r="F1" s="273"/>
      <c r="G1" s="273"/>
    </row>
    <row r="3" spans="1:7">
      <c r="A3" s="273" t="s">
        <v>200</v>
      </c>
      <c r="B3" s="273"/>
      <c r="C3" s="273"/>
      <c r="D3" s="273"/>
      <c r="E3" s="273"/>
      <c r="F3" s="273"/>
      <c r="G3" s="273"/>
    </row>
    <row r="4" spans="1:7" ht="18.75" thickBot="1">
      <c r="A4" s="154"/>
      <c r="B4" s="154"/>
      <c r="C4" s="154"/>
      <c r="D4" s="154"/>
      <c r="E4" s="154"/>
      <c r="F4" s="154"/>
    </row>
    <row r="5" spans="1:7">
      <c r="A5" s="274" t="s">
        <v>3</v>
      </c>
      <c r="B5" s="295" t="s">
        <v>201</v>
      </c>
      <c r="C5" s="296"/>
      <c r="D5" s="280" t="s">
        <v>202</v>
      </c>
      <c r="E5" s="281"/>
      <c r="F5" s="281"/>
      <c r="G5" s="282"/>
    </row>
    <row r="6" spans="1:7" s="159" customFormat="1" ht="54">
      <c r="A6" s="275"/>
      <c r="B6" s="297"/>
      <c r="C6" s="298"/>
      <c r="D6" s="155" t="s">
        <v>203</v>
      </c>
      <c r="E6" s="156" t="s">
        <v>204</v>
      </c>
      <c r="F6" s="157" t="s">
        <v>205</v>
      </c>
      <c r="G6" s="158" t="s">
        <v>206</v>
      </c>
    </row>
    <row r="7" spans="1:7" ht="36">
      <c r="A7" s="160" t="s">
        <v>207</v>
      </c>
      <c r="B7" s="161" t="s">
        <v>208</v>
      </c>
      <c r="C7" s="162"/>
      <c r="D7" s="163">
        <v>13380.96</v>
      </c>
      <c r="E7" s="164">
        <v>26625.903586477722</v>
      </c>
      <c r="F7" s="165">
        <f>E7*$F$29</f>
        <v>28995.60900567424</v>
      </c>
      <c r="G7" s="166">
        <f>F7*$G$29</f>
        <v>31576.218207179245</v>
      </c>
    </row>
    <row r="8" spans="1:7">
      <c r="A8" s="160" t="s">
        <v>13</v>
      </c>
      <c r="B8" s="161" t="s">
        <v>209</v>
      </c>
      <c r="C8" s="162"/>
      <c r="D8" s="163">
        <v>48309.11</v>
      </c>
      <c r="E8" s="164">
        <v>119062.3689440678</v>
      </c>
      <c r="F8" s="165">
        <f t="shared" ref="F8:F16" si="0">E8*$F$29</f>
        <v>129658.91978008983</v>
      </c>
      <c r="G8" s="166">
        <f t="shared" ref="G8:G16" si="1">F8*$G$29</f>
        <v>141198.56364051782</v>
      </c>
    </row>
    <row r="9" spans="1:7">
      <c r="A9" s="160" t="s">
        <v>18</v>
      </c>
      <c r="B9" s="161" t="s">
        <v>210</v>
      </c>
      <c r="C9" s="162"/>
      <c r="D9" s="163">
        <v>28852.87</v>
      </c>
      <c r="E9" s="164">
        <v>0</v>
      </c>
      <c r="F9" s="165">
        <f t="shared" si="0"/>
        <v>0</v>
      </c>
      <c r="G9" s="166">
        <f t="shared" si="1"/>
        <v>0</v>
      </c>
    </row>
    <row r="10" spans="1:7" ht="72">
      <c r="A10" s="160" t="s">
        <v>23</v>
      </c>
      <c r="B10" s="161" t="s">
        <v>211</v>
      </c>
      <c r="C10" s="162"/>
      <c r="D10" s="163">
        <v>13763.65</v>
      </c>
      <c r="E10" s="164">
        <v>65965.621880000006</v>
      </c>
      <c r="F10" s="165">
        <f t="shared" si="0"/>
        <v>71836.562227319999</v>
      </c>
      <c r="G10" s="166">
        <f t="shared" si="1"/>
        <v>78230.016265551472</v>
      </c>
    </row>
    <row r="11" spans="1:7" ht="54">
      <c r="A11" s="160" t="s">
        <v>33</v>
      </c>
      <c r="B11" s="161" t="s">
        <v>212</v>
      </c>
      <c r="C11" s="162"/>
      <c r="D11" s="163">
        <v>25010.41</v>
      </c>
      <c r="E11" s="164">
        <v>112322.34330946811</v>
      </c>
      <c r="F11" s="165">
        <f t="shared" si="0"/>
        <v>122319.03186401077</v>
      </c>
      <c r="G11" s="166">
        <f t="shared" si="1"/>
        <v>133205.42569990773</v>
      </c>
    </row>
    <row r="12" spans="1:7">
      <c r="A12" s="160" t="s">
        <v>213</v>
      </c>
      <c r="B12" s="161" t="s">
        <v>214</v>
      </c>
      <c r="C12" s="162"/>
      <c r="D12" s="163">
        <v>0</v>
      </c>
      <c r="E12" s="164">
        <v>0</v>
      </c>
      <c r="F12" s="165">
        <f t="shared" si="0"/>
        <v>0</v>
      </c>
      <c r="G12" s="166">
        <f t="shared" si="1"/>
        <v>0</v>
      </c>
    </row>
    <row r="13" spans="1:7">
      <c r="A13" s="160" t="s">
        <v>215</v>
      </c>
      <c r="B13" s="161" t="s">
        <v>216</v>
      </c>
      <c r="C13" s="162"/>
      <c r="D13" s="163">
        <v>0</v>
      </c>
      <c r="E13" s="164">
        <v>0</v>
      </c>
      <c r="F13" s="165">
        <f t="shared" si="0"/>
        <v>0</v>
      </c>
      <c r="G13" s="166">
        <f t="shared" si="1"/>
        <v>0</v>
      </c>
    </row>
    <row r="14" spans="1:7">
      <c r="A14" s="160" t="s">
        <v>217</v>
      </c>
      <c r="B14" s="161" t="s">
        <v>218</v>
      </c>
      <c r="C14" s="162"/>
      <c r="D14" s="163">
        <v>0</v>
      </c>
      <c r="E14" s="164">
        <v>0</v>
      </c>
      <c r="F14" s="165">
        <f t="shared" si="0"/>
        <v>0</v>
      </c>
      <c r="G14" s="166">
        <f t="shared" si="1"/>
        <v>0</v>
      </c>
    </row>
    <row r="15" spans="1:7">
      <c r="A15" s="160" t="s">
        <v>219</v>
      </c>
      <c r="B15" s="161" t="s">
        <v>220</v>
      </c>
      <c r="C15" s="162"/>
      <c r="D15" s="163">
        <v>0</v>
      </c>
      <c r="E15" s="164">
        <v>0</v>
      </c>
      <c r="F15" s="165">
        <f t="shared" si="0"/>
        <v>0</v>
      </c>
      <c r="G15" s="166">
        <f t="shared" si="1"/>
        <v>0</v>
      </c>
    </row>
    <row r="16" spans="1:7">
      <c r="A16" s="160" t="s">
        <v>221</v>
      </c>
      <c r="B16" s="161" t="s">
        <v>222</v>
      </c>
      <c r="C16" s="162"/>
      <c r="D16" s="163">
        <v>0</v>
      </c>
      <c r="E16" s="164">
        <v>0</v>
      </c>
      <c r="F16" s="165">
        <f t="shared" si="0"/>
        <v>0</v>
      </c>
      <c r="G16" s="166">
        <f t="shared" si="1"/>
        <v>0</v>
      </c>
    </row>
    <row r="17" spans="1:7" s="172" customFormat="1" ht="18.75" thickBot="1">
      <c r="A17" s="167"/>
      <c r="B17" s="271" t="s">
        <v>223</v>
      </c>
      <c r="C17" s="272"/>
      <c r="D17" s="168">
        <f>SUM(D7:D16)</f>
        <v>129317</v>
      </c>
      <c r="E17" s="169">
        <f>SUM(E7:E16)</f>
        <v>323976.23772001365</v>
      </c>
      <c r="F17" s="170">
        <f>SUM(F7:F16)</f>
        <v>352810.12287709484</v>
      </c>
      <c r="G17" s="171">
        <f>SUM(G7:G16)</f>
        <v>384210.22381315625</v>
      </c>
    </row>
    <row r="18" spans="1:7" s="172" customFormat="1">
      <c r="A18" s="173"/>
      <c r="B18" s="174"/>
      <c r="C18" s="174"/>
      <c r="D18" s="175"/>
      <c r="E18" s="175"/>
      <c r="F18" s="175"/>
      <c r="G18" s="175"/>
    </row>
    <row r="19" spans="1:7">
      <c r="A19" s="273" t="s">
        <v>224</v>
      </c>
      <c r="B19" s="273"/>
      <c r="C19" s="273"/>
      <c r="D19" s="273"/>
      <c r="E19" s="273"/>
      <c r="F19" s="273"/>
      <c r="G19" s="273"/>
    </row>
    <row r="20" spans="1:7" ht="18.75" thickBot="1">
      <c r="A20" s="154"/>
      <c r="B20" s="154"/>
      <c r="C20" s="154"/>
      <c r="D20" s="154"/>
      <c r="E20" s="154"/>
      <c r="F20" s="154"/>
    </row>
    <row r="21" spans="1:7" s="176" customFormat="1">
      <c r="A21" s="289" t="s">
        <v>3</v>
      </c>
      <c r="B21" s="291" t="s">
        <v>225</v>
      </c>
      <c r="C21" s="282" t="s">
        <v>226</v>
      </c>
      <c r="D21" s="280" t="s">
        <v>202</v>
      </c>
      <c r="E21" s="281"/>
      <c r="F21" s="281"/>
      <c r="G21" s="282"/>
    </row>
    <row r="22" spans="1:7" s="176" customFormat="1" ht="54">
      <c r="A22" s="290"/>
      <c r="B22" s="293"/>
      <c r="C22" s="299"/>
      <c r="D22" s="155" t="s">
        <v>203</v>
      </c>
      <c r="E22" s="156" t="s">
        <v>204</v>
      </c>
      <c r="F22" s="157" t="s">
        <v>205</v>
      </c>
      <c r="G22" s="158" t="s">
        <v>206</v>
      </c>
    </row>
    <row r="23" spans="1:7" ht="36">
      <c r="A23" s="160" t="s">
        <v>207</v>
      </c>
      <c r="B23" s="177" t="s">
        <v>227</v>
      </c>
      <c r="C23" s="178"/>
      <c r="D23" s="179">
        <v>1.04</v>
      </c>
      <c r="E23" s="180">
        <v>1.1000000000000001</v>
      </c>
      <c r="F23" s="181">
        <v>1.1000000000000001</v>
      </c>
      <c r="G23" s="178">
        <f>F23</f>
        <v>1.1000000000000001</v>
      </c>
    </row>
    <row r="24" spans="1:7" ht="36">
      <c r="A24" s="160" t="s">
        <v>13</v>
      </c>
      <c r="B24" s="177" t="s">
        <v>228</v>
      </c>
      <c r="C24" s="178" t="s">
        <v>171</v>
      </c>
      <c r="D24" s="182">
        <v>0.01</v>
      </c>
      <c r="E24" s="183">
        <v>0.01</v>
      </c>
      <c r="F24" s="184">
        <v>0.01</v>
      </c>
      <c r="G24" s="185">
        <f>D24</f>
        <v>0.01</v>
      </c>
    </row>
    <row r="25" spans="1:7" ht="36">
      <c r="A25" s="160" t="s">
        <v>18</v>
      </c>
      <c r="B25" s="177" t="s">
        <v>229</v>
      </c>
      <c r="C25" s="178"/>
      <c r="D25" s="179">
        <v>0</v>
      </c>
      <c r="E25" s="183">
        <f>(E26-D26)/D26</f>
        <v>0.73221540323277712</v>
      </c>
      <c r="F25" s="184">
        <f>(F26-E26)/E26</f>
        <v>0</v>
      </c>
      <c r="G25" s="185">
        <f>(G26-F26)/F26</f>
        <v>0</v>
      </c>
    </row>
    <row r="26" spans="1:7" ht="72">
      <c r="A26" s="160" t="s">
        <v>21</v>
      </c>
      <c r="B26" s="177" t="s">
        <v>230</v>
      </c>
      <c r="C26" s="178" t="s">
        <v>174</v>
      </c>
      <c r="D26" s="163">
        <v>1156.9000000000001</v>
      </c>
      <c r="E26" s="180">
        <v>2004</v>
      </c>
      <c r="F26" s="181">
        <f>E26</f>
        <v>2004</v>
      </c>
      <c r="G26" s="178">
        <f>F26</f>
        <v>2004</v>
      </c>
    </row>
    <row r="27" spans="1:7" ht="36">
      <c r="A27" s="160" t="s">
        <v>231</v>
      </c>
      <c r="B27" s="177" t="s">
        <v>232</v>
      </c>
      <c r="C27" s="178" t="s">
        <v>233</v>
      </c>
      <c r="D27" s="179">
        <v>137</v>
      </c>
      <c r="E27" s="186">
        <v>214.035</v>
      </c>
      <c r="F27" s="187">
        <f>E27</f>
        <v>214.035</v>
      </c>
      <c r="G27" s="188">
        <f>E27</f>
        <v>214.035</v>
      </c>
    </row>
    <row r="28" spans="1:7" ht="39">
      <c r="A28" s="160" t="s">
        <v>23</v>
      </c>
      <c r="B28" s="177" t="s">
        <v>234</v>
      </c>
      <c r="C28" s="178"/>
      <c r="D28" s="179">
        <v>0.75</v>
      </c>
      <c r="E28" s="180">
        <v>0.75</v>
      </c>
      <c r="F28" s="181">
        <v>0.75</v>
      </c>
      <c r="G28" s="178">
        <v>0.75</v>
      </c>
    </row>
    <row r="29" spans="1:7">
      <c r="A29" s="189" t="s">
        <v>33</v>
      </c>
      <c r="B29" s="190" t="s">
        <v>235</v>
      </c>
      <c r="C29" s="191"/>
      <c r="D29" s="192">
        <f>(1-D24/100%)*D23*(1+D28*D25)</f>
        <v>1.0296000000000001</v>
      </c>
      <c r="E29" s="193">
        <f>(1-E24/100%)*E23*(1+E28*E25)</f>
        <v>1.6870369305903705</v>
      </c>
      <c r="F29" s="194">
        <f>(1-F24/100%)*F23*(1+F28*F25)</f>
        <v>1.089</v>
      </c>
      <c r="G29" s="195">
        <f>(1-G24/100%)*G23*(1+G28*G25)</f>
        <v>1.089</v>
      </c>
    </row>
    <row r="30" spans="1:7" ht="36.75" thickBot="1">
      <c r="A30" s="196" t="s">
        <v>213</v>
      </c>
      <c r="B30" s="197" t="s">
        <v>236</v>
      </c>
      <c r="C30" s="198" t="s">
        <v>237</v>
      </c>
      <c r="D30" s="199">
        <f>D17</f>
        <v>129317</v>
      </c>
      <c r="E30" s="200">
        <f>E17</f>
        <v>323976.23772001365</v>
      </c>
      <c r="F30" s="201">
        <f>ROUND(E30*(1-F24/100%)*F23*(1+F28*F25), 2)</f>
        <v>352810.12</v>
      </c>
      <c r="G30" s="202">
        <f>ROUND(F30*(1-G24/100%)*G23*(1+G28*G25), 2)</f>
        <v>384210.22</v>
      </c>
    </row>
    <row r="31" spans="1:7">
      <c r="A31" s="154"/>
      <c r="B31" s="154"/>
      <c r="C31" s="154"/>
      <c r="D31" s="154"/>
      <c r="E31" s="154"/>
      <c r="F31" s="154"/>
    </row>
    <row r="32" spans="1:7">
      <c r="A32" s="273" t="s">
        <v>238</v>
      </c>
      <c r="B32" s="273"/>
      <c r="C32" s="273"/>
      <c r="D32" s="273"/>
      <c r="E32" s="273"/>
      <c r="F32" s="273"/>
      <c r="G32" s="273"/>
    </row>
    <row r="33" spans="1:7" ht="18.75" thickBot="1">
      <c r="A33" s="203"/>
      <c r="B33" s="203"/>
      <c r="D33" s="203"/>
      <c r="E33" s="203"/>
      <c r="F33" s="204"/>
    </row>
    <row r="34" spans="1:7" s="176" customFormat="1">
      <c r="A34" s="289" t="s">
        <v>3</v>
      </c>
      <c r="B34" s="291" t="s">
        <v>201</v>
      </c>
      <c r="C34" s="292"/>
      <c r="D34" s="280" t="str">
        <f>D21</f>
        <v>Котельные МП НГО "ССК"</v>
      </c>
      <c r="E34" s="281"/>
      <c r="F34" s="281"/>
      <c r="G34" s="282"/>
    </row>
    <row r="35" spans="1:7" s="176" customFormat="1" ht="54">
      <c r="A35" s="290"/>
      <c r="B35" s="293"/>
      <c r="C35" s="294"/>
      <c r="D35" s="155" t="s">
        <v>203</v>
      </c>
      <c r="E35" s="156" t="s">
        <v>204</v>
      </c>
      <c r="F35" s="157" t="s">
        <v>205</v>
      </c>
      <c r="G35" s="158" t="s">
        <v>206</v>
      </c>
    </row>
    <row r="36" spans="1:7">
      <c r="A36" s="205" t="s">
        <v>11</v>
      </c>
      <c r="B36" s="283" t="s">
        <v>239</v>
      </c>
      <c r="C36" s="284"/>
      <c r="D36" s="206">
        <v>0</v>
      </c>
      <c r="E36" s="207">
        <v>0</v>
      </c>
      <c r="F36" s="208">
        <v>0</v>
      </c>
      <c r="G36" s="209">
        <v>0</v>
      </c>
    </row>
    <row r="37" spans="1:7" s="210" customFormat="1">
      <c r="A37" s="205" t="s">
        <v>118</v>
      </c>
      <c r="B37" s="283" t="s">
        <v>220</v>
      </c>
      <c r="C37" s="284"/>
      <c r="D37" s="206">
        <v>16234.45</v>
      </c>
      <c r="E37" s="207">
        <v>30064.194480000002</v>
      </c>
      <c r="F37" s="208">
        <f>E37</f>
        <v>30064.194480000002</v>
      </c>
      <c r="G37" s="209">
        <f>E37</f>
        <v>30064.194480000002</v>
      </c>
    </row>
    <row r="38" spans="1:7">
      <c r="A38" s="205" t="s">
        <v>120</v>
      </c>
      <c r="B38" s="283" t="s">
        <v>240</v>
      </c>
      <c r="C38" s="284"/>
      <c r="D38" s="206">
        <v>0</v>
      </c>
      <c r="E38" s="207">
        <v>0</v>
      </c>
      <c r="F38" s="208">
        <v>0</v>
      </c>
      <c r="G38" s="209">
        <v>0</v>
      </c>
    </row>
    <row r="39" spans="1:7">
      <c r="A39" s="205" t="s">
        <v>122</v>
      </c>
      <c r="B39" s="283" t="s">
        <v>241</v>
      </c>
      <c r="C39" s="284"/>
      <c r="D39" s="206">
        <v>0</v>
      </c>
      <c r="E39" s="207">
        <v>0</v>
      </c>
      <c r="F39" s="208">
        <v>0</v>
      </c>
      <c r="G39" s="209">
        <v>0</v>
      </c>
    </row>
    <row r="40" spans="1:7">
      <c r="A40" s="205" t="s">
        <v>242</v>
      </c>
      <c r="B40" s="283" t="s">
        <v>243</v>
      </c>
      <c r="C40" s="284"/>
      <c r="D40" s="206">
        <v>0</v>
      </c>
      <c r="E40" s="207">
        <v>0</v>
      </c>
      <c r="F40" s="208">
        <v>0</v>
      </c>
      <c r="G40" s="209">
        <v>0</v>
      </c>
    </row>
    <row r="41" spans="1:7">
      <c r="A41" s="205" t="s">
        <v>244</v>
      </c>
      <c r="B41" s="283" t="s">
        <v>245</v>
      </c>
      <c r="C41" s="284"/>
      <c r="D41" s="206">
        <v>0</v>
      </c>
      <c r="E41" s="207">
        <v>0</v>
      </c>
      <c r="F41" s="208">
        <v>0</v>
      </c>
      <c r="G41" s="209">
        <v>0</v>
      </c>
    </row>
    <row r="42" spans="1:7">
      <c r="A42" s="205" t="s">
        <v>246</v>
      </c>
      <c r="B42" s="283" t="s">
        <v>247</v>
      </c>
      <c r="C42" s="284"/>
      <c r="D42" s="206">
        <v>0</v>
      </c>
      <c r="E42" s="207">
        <v>0</v>
      </c>
      <c r="F42" s="208">
        <v>0</v>
      </c>
      <c r="G42" s="209">
        <v>0</v>
      </c>
    </row>
    <row r="43" spans="1:7">
      <c r="A43" s="205" t="s">
        <v>248</v>
      </c>
      <c r="B43" s="283" t="s">
        <v>249</v>
      </c>
      <c r="C43" s="284"/>
      <c r="D43" s="206">
        <v>8713.57</v>
      </c>
      <c r="E43" s="207">
        <v>0</v>
      </c>
      <c r="F43" s="208">
        <f>F9*0.302</f>
        <v>0</v>
      </c>
      <c r="G43" s="209">
        <v>0</v>
      </c>
    </row>
    <row r="44" spans="1:7">
      <c r="A44" s="205" t="s">
        <v>250</v>
      </c>
      <c r="B44" s="283" t="s">
        <v>251</v>
      </c>
      <c r="C44" s="284"/>
      <c r="D44" s="206">
        <v>0</v>
      </c>
      <c r="E44" s="207">
        <v>0</v>
      </c>
      <c r="F44" s="208">
        <v>0</v>
      </c>
      <c r="G44" s="209">
        <v>0</v>
      </c>
    </row>
    <row r="45" spans="1:7">
      <c r="A45" s="205" t="s">
        <v>252</v>
      </c>
      <c r="B45" s="283" t="s">
        <v>253</v>
      </c>
      <c r="C45" s="284"/>
      <c r="D45" s="206">
        <v>0</v>
      </c>
      <c r="E45" s="207">
        <v>0</v>
      </c>
      <c r="F45" s="208">
        <v>0</v>
      </c>
      <c r="G45" s="209">
        <v>0</v>
      </c>
    </row>
    <row r="46" spans="1:7">
      <c r="A46" s="205" t="s">
        <v>254</v>
      </c>
      <c r="B46" s="283" t="s">
        <v>255</v>
      </c>
      <c r="C46" s="284"/>
      <c r="D46" s="206">
        <v>0</v>
      </c>
      <c r="E46" s="207">
        <v>0</v>
      </c>
      <c r="F46" s="208">
        <v>0</v>
      </c>
      <c r="G46" s="209">
        <v>0</v>
      </c>
    </row>
    <row r="47" spans="1:7" s="172" customFormat="1">
      <c r="A47" s="211"/>
      <c r="B47" s="285" t="s">
        <v>256</v>
      </c>
      <c r="C47" s="286"/>
      <c r="D47" s="212">
        <f>SUM(D36:D39,D43:D46)</f>
        <v>24948.02</v>
      </c>
      <c r="E47" s="213">
        <f>SUM(E36:E39,E43:E46)</f>
        <v>30064.194480000002</v>
      </c>
      <c r="F47" s="214">
        <f>SUM(F36:F39,F43:F46)</f>
        <v>30064.194480000002</v>
      </c>
      <c r="G47" s="215">
        <f>SUM(G36:G39,G43:G46)</f>
        <v>30064.194480000002</v>
      </c>
    </row>
    <row r="48" spans="1:7">
      <c r="A48" s="205" t="s">
        <v>13</v>
      </c>
      <c r="B48" s="283" t="s">
        <v>87</v>
      </c>
      <c r="C48" s="284"/>
      <c r="D48" s="206">
        <v>0</v>
      </c>
      <c r="E48" s="207">
        <v>0</v>
      </c>
      <c r="F48" s="208">
        <v>0</v>
      </c>
      <c r="G48" s="209">
        <v>0</v>
      </c>
    </row>
    <row r="49" spans="1:7">
      <c r="A49" s="205" t="s">
        <v>18</v>
      </c>
      <c r="B49" s="283" t="s">
        <v>257</v>
      </c>
      <c r="C49" s="284"/>
      <c r="D49" s="206">
        <v>0</v>
      </c>
      <c r="E49" s="207">
        <v>0</v>
      </c>
      <c r="F49" s="208">
        <v>0</v>
      </c>
      <c r="G49" s="209">
        <v>0</v>
      </c>
    </row>
    <row r="50" spans="1:7" s="172" customFormat="1" ht="18.75" thickBot="1">
      <c r="A50" s="216" t="s">
        <v>23</v>
      </c>
      <c r="B50" s="287" t="s">
        <v>258</v>
      </c>
      <c r="C50" s="288"/>
      <c r="D50" s="217">
        <f>SUM(D47:D49)</f>
        <v>24948.02</v>
      </c>
      <c r="E50" s="218">
        <f>SUM(E47:E49)</f>
        <v>30064.194480000002</v>
      </c>
      <c r="F50" s="219">
        <f>SUM(F47:F49)</f>
        <v>30064.194480000002</v>
      </c>
      <c r="G50" s="220">
        <f>SUM(G47:G49)</f>
        <v>30064.194480000002</v>
      </c>
    </row>
    <row r="51" spans="1:7">
      <c r="A51" s="154"/>
      <c r="B51" s="154"/>
      <c r="C51" s="154"/>
      <c r="D51" s="154"/>
      <c r="E51" s="154"/>
      <c r="F51" s="154"/>
    </row>
    <row r="52" spans="1:7">
      <c r="A52" s="273" t="s">
        <v>259</v>
      </c>
      <c r="B52" s="273"/>
      <c r="C52" s="273"/>
      <c r="D52" s="273"/>
      <c r="E52" s="273"/>
      <c r="F52" s="273"/>
      <c r="G52" s="273"/>
    </row>
    <row r="53" spans="1:7" ht="18.75" thickBot="1">
      <c r="F53" s="221"/>
    </row>
    <row r="54" spans="1:7" s="176" customFormat="1">
      <c r="A54" s="289" t="s">
        <v>3</v>
      </c>
      <c r="B54" s="276" t="s">
        <v>260</v>
      </c>
      <c r="C54" s="277"/>
      <c r="D54" s="280" t="str">
        <f>D34</f>
        <v>Котельные МП НГО "ССК"</v>
      </c>
      <c r="E54" s="281"/>
      <c r="F54" s="281"/>
      <c r="G54" s="282"/>
    </row>
    <row r="55" spans="1:7" s="176" customFormat="1" ht="54">
      <c r="A55" s="290"/>
      <c r="B55" s="278"/>
      <c r="C55" s="279"/>
      <c r="D55" s="155" t="s">
        <v>203</v>
      </c>
      <c r="E55" s="156" t="s">
        <v>204</v>
      </c>
      <c r="F55" s="157" t="s">
        <v>205</v>
      </c>
      <c r="G55" s="158" t="s">
        <v>206</v>
      </c>
    </row>
    <row r="56" spans="1:7">
      <c r="A56" s="160" t="s">
        <v>207</v>
      </c>
      <c r="B56" s="269" t="s">
        <v>261</v>
      </c>
      <c r="C56" s="270"/>
      <c r="D56" s="163">
        <v>0</v>
      </c>
      <c r="E56" s="164">
        <v>0</v>
      </c>
      <c r="F56" s="165">
        <v>0</v>
      </c>
      <c r="G56" s="166">
        <v>0</v>
      </c>
    </row>
    <row r="57" spans="1:7">
      <c r="A57" s="160" t="s">
        <v>13</v>
      </c>
      <c r="B57" s="269" t="s">
        <v>262</v>
      </c>
      <c r="C57" s="270"/>
      <c r="D57" s="163">
        <v>0</v>
      </c>
      <c r="E57" s="164">
        <v>0</v>
      </c>
      <c r="F57" s="165">
        <f>E57*1.05</f>
        <v>0</v>
      </c>
      <c r="G57" s="166">
        <f>F57*1.05</f>
        <v>0</v>
      </c>
    </row>
    <row r="58" spans="1:7">
      <c r="A58" s="160" t="s">
        <v>18</v>
      </c>
      <c r="B58" s="269" t="s">
        <v>263</v>
      </c>
      <c r="C58" s="270"/>
      <c r="D58" s="163">
        <v>57009.2</v>
      </c>
      <c r="E58" s="164">
        <v>84565.183193619261</v>
      </c>
      <c r="F58" s="165">
        <f>E58*1.05</f>
        <v>88793.442353300226</v>
      </c>
      <c r="G58" s="166">
        <f>F58*1.05</f>
        <v>93233.114470965244</v>
      </c>
    </row>
    <row r="59" spans="1:7">
      <c r="A59" s="160" t="s">
        <v>23</v>
      </c>
      <c r="B59" s="269" t="s">
        <v>264</v>
      </c>
      <c r="C59" s="270"/>
      <c r="D59" s="163">
        <v>0</v>
      </c>
      <c r="E59" s="164">
        <v>0</v>
      </c>
      <c r="F59" s="165">
        <v>0</v>
      </c>
      <c r="G59" s="166">
        <v>0</v>
      </c>
    </row>
    <row r="60" spans="1:7">
      <c r="A60" s="160" t="s">
        <v>33</v>
      </c>
      <c r="B60" s="269" t="s">
        <v>265</v>
      </c>
      <c r="C60" s="270"/>
      <c r="D60" s="163">
        <v>2207.14</v>
      </c>
      <c r="E60" s="164">
        <v>2235.1606172797947</v>
      </c>
      <c r="F60" s="165">
        <f>E60*1.05</f>
        <v>2346.9186481437846</v>
      </c>
      <c r="G60" s="166">
        <f>F60*1.05</f>
        <v>2464.2645805509737</v>
      </c>
    </row>
    <row r="61" spans="1:7" s="172" customFormat="1" ht="18.75" thickBot="1">
      <c r="A61" s="167" t="s">
        <v>213</v>
      </c>
      <c r="B61" s="271" t="s">
        <v>256</v>
      </c>
      <c r="C61" s="272"/>
      <c r="D61" s="168">
        <f>SUM(D56:D60)</f>
        <v>59216.34</v>
      </c>
      <c r="E61" s="169">
        <f>SUM(E56:E60)</f>
        <v>86800.343810899052</v>
      </c>
      <c r="F61" s="170">
        <f>SUM(F56:F60)</f>
        <v>91140.361001444006</v>
      </c>
      <c r="G61" s="171">
        <f>SUM(G56:G60)</f>
        <v>95697.379051516211</v>
      </c>
    </row>
    <row r="62" spans="1:7">
      <c r="A62" s="154"/>
      <c r="B62" s="154"/>
      <c r="C62" s="154"/>
      <c r="D62" s="154"/>
      <c r="E62" s="154"/>
      <c r="F62" s="154"/>
    </row>
    <row r="63" spans="1:7">
      <c r="A63" s="273" t="s">
        <v>266</v>
      </c>
      <c r="B63" s="273"/>
      <c r="C63" s="273"/>
      <c r="D63" s="273"/>
      <c r="E63" s="273"/>
      <c r="F63" s="273"/>
      <c r="G63" s="273"/>
    </row>
    <row r="64" spans="1:7" ht="18.75" thickBot="1">
      <c r="F64" s="221"/>
    </row>
    <row r="65" spans="1:7" s="176" customFormat="1">
      <c r="A65" s="274" t="s">
        <v>3</v>
      </c>
      <c r="B65" s="276" t="s">
        <v>201</v>
      </c>
      <c r="C65" s="277"/>
      <c r="D65" s="280" t="str">
        <f>D21</f>
        <v>Котельные МП НГО "ССК"</v>
      </c>
      <c r="E65" s="281"/>
      <c r="F65" s="281"/>
      <c r="G65" s="282"/>
    </row>
    <row r="66" spans="1:7" s="176" customFormat="1" ht="54">
      <c r="A66" s="275"/>
      <c r="B66" s="278"/>
      <c r="C66" s="279"/>
      <c r="D66" s="155" t="s">
        <v>203</v>
      </c>
      <c r="E66" s="156" t="s">
        <v>204</v>
      </c>
      <c r="F66" s="157" t="s">
        <v>205</v>
      </c>
      <c r="G66" s="158" t="s">
        <v>206</v>
      </c>
    </row>
    <row r="67" spans="1:7">
      <c r="A67" s="160" t="s">
        <v>207</v>
      </c>
      <c r="B67" s="269" t="s">
        <v>267</v>
      </c>
      <c r="C67" s="270"/>
      <c r="D67" s="163">
        <f>D30</f>
        <v>129317</v>
      </c>
      <c r="E67" s="164">
        <f>E30</f>
        <v>323976.23772001365</v>
      </c>
      <c r="F67" s="165">
        <f>F30</f>
        <v>352810.12</v>
      </c>
      <c r="G67" s="166">
        <f>G30</f>
        <v>384210.22</v>
      </c>
    </row>
    <row r="68" spans="1:7">
      <c r="A68" s="160" t="s">
        <v>13</v>
      </c>
      <c r="B68" s="269" t="s">
        <v>268</v>
      </c>
      <c r="C68" s="270"/>
      <c r="D68" s="163">
        <f>D50</f>
        <v>24948.02</v>
      </c>
      <c r="E68" s="164">
        <f>E50</f>
        <v>30064.194480000002</v>
      </c>
      <c r="F68" s="165">
        <f>F50</f>
        <v>30064.194480000002</v>
      </c>
      <c r="G68" s="166">
        <f>G50</f>
        <v>30064.194480000002</v>
      </c>
    </row>
    <row r="69" spans="1:7">
      <c r="A69" s="160" t="s">
        <v>18</v>
      </c>
      <c r="B69" s="269" t="s">
        <v>269</v>
      </c>
      <c r="C69" s="270"/>
      <c r="D69" s="163">
        <f>D61</f>
        <v>59216.34</v>
      </c>
      <c r="E69" s="164">
        <f>E61</f>
        <v>86800.343810899052</v>
      </c>
      <c r="F69" s="165">
        <f>F61</f>
        <v>91140.361001444006</v>
      </c>
      <c r="G69" s="166">
        <f>G61</f>
        <v>95697.379051516211</v>
      </c>
    </row>
    <row r="70" spans="1:7">
      <c r="A70" s="160" t="s">
        <v>23</v>
      </c>
      <c r="B70" s="269" t="s">
        <v>270</v>
      </c>
      <c r="C70" s="270"/>
      <c r="D70" s="163">
        <v>0</v>
      </c>
      <c r="E70" s="164">
        <v>0</v>
      </c>
      <c r="F70" s="165">
        <v>0</v>
      </c>
      <c r="G70" s="166">
        <v>0</v>
      </c>
    </row>
    <row r="71" spans="1:7">
      <c r="A71" s="160" t="s">
        <v>33</v>
      </c>
      <c r="B71" s="269" t="s">
        <v>271</v>
      </c>
      <c r="C71" s="270"/>
      <c r="D71" s="163">
        <v>0</v>
      </c>
      <c r="E71" s="164">
        <v>0</v>
      </c>
      <c r="F71" s="165">
        <v>0</v>
      </c>
      <c r="G71" s="166">
        <v>0</v>
      </c>
    </row>
    <row r="72" spans="1:7">
      <c r="A72" s="160" t="s">
        <v>213</v>
      </c>
      <c r="B72" s="269" t="s">
        <v>272</v>
      </c>
      <c r="C72" s="270"/>
      <c r="D72" s="163">
        <v>0</v>
      </c>
      <c r="E72" s="164">
        <v>0</v>
      </c>
      <c r="F72" s="165">
        <v>0</v>
      </c>
      <c r="G72" s="166">
        <v>0</v>
      </c>
    </row>
    <row r="73" spans="1:7">
      <c r="A73" s="160" t="s">
        <v>215</v>
      </c>
      <c r="B73" s="269" t="s">
        <v>273</v>
      </c>
      <c r="C73" s="270"/>
      <c r="D73" s="163">
        <v>0</v>
      </c>
      <c r="E73" s="164">
        <v>0</v>
      </c>
      <c r="F73" s="165">
        <v>0</v>
      </c>
      <c r="G73" s="166">
        <v>0</v>
      </c>
    </row>
    <row r="74" spans="1:7">
      <c r="A74" s="160" t="s">
        <v>217</v>
      </c>
      <c r="B74" s="269" t="s">
        <v>274</v>
      </c>
      <c r="C74" s="270"/>
      <c r="D74" s="163">
        <v>0</v>
      </c>
      <c r="E74" s="164">
        <v>0</v>
      </c>
      <c r="F74" s="165">
        <v>0</v>
      </c>
      <c r="G74" s="166">
        <v>0</v>
      </c>
    </row>
    <row r="75" spans="1:7">
      <c r="A75" s="160" t="s">
        <v>219</v>
      </c>
      <c r="B75" s="269" t="s">
        <v>275</v>
      </c>
      <c r="C75" s="270"/>
      <c r="D75" s="163">
        <v>0</v>
      </c>
      <c r="E75" s="164">
        <v>0</v>
      </c>
      <c r="F75" s="165">
        <v>0</v>
      </c>
      <c r="G75" s="166">
        <v>0</v>
      </c>
    </row>
    <row r="76" spans="1:7">
      <c r="A76" s="160" t="s">
        <v>221</v>
      </c>
      <c r="B76" s="269" t="s">
        <v>276</v>
      </c>
      <c r="C76" s="270"/>
      <c r="D76" s="163">
        <v>0</v>
      </c>
      <c r="E76" s="164">
        <v>0</v>
      </c>
      <c r="F76" s="165">
        <v>0</v>
      </c>
      <c r="G76" s="166">
        <v>0</v>
      </c>
    </row>
    <row r="77" spans="1:7" s="172" customFormat="1" ht="18.75" thickBot="1">
      <c r="A77" s="167" t="s">
        <v>277</v>
      </c>
      <c r="B77" s="271" t="s">
        <v>278</v>
      </c>
      <c r="C77" s="272"/>
      <c r="D77" s="168">
        <f>SUM(D67:D76)</f>
        <v>213481.36</v>
      </c>
      <c r="E77" s="169">
        <f>SUM(E67:E76)</f>
        <v>440840.77601091273</v>
      </c>
      <c r="F77" s="170">
        <f>SUM(F67:F76)</f>
        <v>474014.67548144399</v>
      </c>
      <c r="G77" s="171">
        <f>SUM(G67:G76)</f>
        <v>509971.79353151622</v>
      </c>
    </row>
    <row r="79" spans="1:7" ht="18.75" thickBot="1"/>
    <row r="80" spans="1:7" s="172" customFormat="1" ht="18.75" thickBot="1">
      <c r="A80" s="267" t="s">
        <v>279</v>
      </c>
      <c r="B80" s="268"/>
      <c r="C80" s="222" t="s">
        <v>280</v>
      </c>
      <c r="D80" s="223">
        <v>381.50799999999998</v>
      </c>
      <c r="E80" s="223">
        <v>408.51900000000001</v>
      </c>
      <c r="F80" s="223">
        <f>E80</f>
        <v>408.51900000000001</v>
      </c>
      <c r="G80" s="224">
        <f>E80</f>
        <v>408.51900000000001</v>
      </c>
    </row>
    <row r="81" spans="1:7" ht="18.75" thickBot="1"/>
    <row r="82" spans="1:7" s="172" customFormat="1" ht="18.75" thickBot="1">
      <c r="A82" s="267" t="s">
        <v>281</v>
      </c>
      <c r="B82" s="268"/>
      <c r="C82" s="222" t="s">
        <v>282</v>
      </c>
      <c r="D82" s="223">
        <f>D77/D80</f>
        <v>559.5724336055863</v>
      </c>
      <c r="E82" s="223">
        <f t="shared" ref="E82:G82" si="2">E77/E80</f>
        <v>1079.1193947182694</v>
      </c>
      <c r="F82" s="223">
        <f t="shared" si="2"/>
        <v>1160.3246739599479</v>
      </c>
      <c r="G82" s="224">
        <f t="shared" si="2"/>
        <v>1248.3429008969381</v>
      </c>
    </row>
    <row r="83" spans="1:7">
      <c r="D83" s="225"/>
      <c r="E83" s="225"/>
      <c r="F83" s="225"/>
      <c r="G83" s="225"/>
    </row>
    <row r="84" spans="1:7">
      <c r="E84" s="226"/>
    </row>
    <row r="85" spans="1:7">
      <c r="E85" s="227"/>
      <c r="F85" s="227"/>
      <c r="G85" s="227"/>
    </row>
  </sheetData>
  <mergeCells count="57">
    <mergeCell ref="A32:G32"/>
    <mergeCell ref="A1:G1"/>
    <mergeCell ref="A3:G3"/>
    <mergeCell ref="A5:A6"/>
    <mergeCell ref="B5:C6"/>
    <mergeCell ref="D5:G5"/>
    <mergeCell ref="B17:C17"/>
    <mergeCell ref="A19:G19"/>
    <mergeCell ref="A21:A22"/>
    <mergeCell ref="B21:B22"/>
    <mergeCell ref="C21:C22"/>
    <mergeCell ref="D21:G21"/>
    <mergeCell ref="B44:C44"/>
    <mergeCell ref="A34:A35"/>
    <mergeCell ref="B34:C35"/>
    <mergeCell ref="D34:G34"/>
    <mergeCell ref="B36:C36"/>
    <mergeCell ref="B37:C37"/>
    <mergeCell ref="B38:C38"/>
    <mergeCell ref="B39:C39"/>
    <mergeCell ref="B40:C40"/>
    <mergeCell ref="B41:C41"/>
    <mergeCell ref="B42:C42"/>
    <mergeCell ref="B43:C43"/>
    <mergeCell ref="B57:C57"/>
    <mergeCell ref="B45:C45"/>
    <mergeCell ref="B46:C46"/>
    <mergeCell ref="B47:C47"/>
    <mergeCell ref="B48:C48"/>
    <mergeCell ref="B49:C49"/>
    <mergeCell ref="B50:C50"/>
    <mergeCell ref="A52:G52"/>
    <mergeCell ref="A54:A55"/>
    <mergeCell ref="B54:C55"/>
    <mergeCell ref="D54:G54"/>
    <mergeCell ref="B56:C56"/>
    <mergeCell ref="B72:C72"/>
    <mergeCell ref="B58:C58"/>
    <mergeCell ref="B59:C59"/>
    <mergeCell ref="B60:C60"/>
    <mergeCell ref="B61:C61"/>
    <mergeCell ref="A63:G63"/>
    <mergeCell ref="A65:A66"/>
    <mergeCell ref="B65:C66"/>
    <mergeCell ref="D65:G65"/>
    <mergeCell ref="B67:C67"/>
    <mergeCell ref="B68:C68"/>
    <mergeCell ref="B69:C69"/>
    <mergeCell ref="B70:C70"/>
    <mergeCell ref="B71:C71"/>
    <mergeCell ref="A82:B82"/>
    <mergeCell ref="B73:C73"/>
    <mergeCell ref="B74:C74"/>
    <mergeCell ref="B75:C75"/>
    <mergeCell ref="B76:C76"/>
    <mergeCell ref="B77:C77"/>
    <mergeCell ref="A80:B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Титул</vt:lpstr>
      <vt:lpstr>Долгосрочные параметры</vt:lpstr>
      <vt:lpstr>Полезный отпуск тепл. энергии</vt:lpstr>
      <vt:lpstr>Полезный отпуск теплоносителя</vt:lpstr>
      <vt:lpstr>Смета расходов 2018</vt:lpstr>
      <vt:lpstr>Расчет тарифов 2018</vt:lpstr>
      <vt:lpstr>Расчет НВВ и тарифов_2018-2020</vt:lpstr>
      <vt:lpstr>'Расчет тарифов 2018'!Заголовки_для_печати</vt:lpstr>
      <vt:lpstr>'Полезный отпуск тепл. энергии'!Область_печати</vt:lpstr>
      <vt:lpstr>'Полезный отпуск теплоносителя'!Область_печати</vt:lpstr>
      <vt:lpstr>'Расчет тарифов 2018'!Область_печати</vt:lpstr>
      <vt:lpstr>'Смета расходов 2018'!Область_печати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cp:lastPrinted>2017-05-03T01:49:15Z</cp:lastPrinted>
  <dcterms:created xsi:type="dcterms:W3CDTF">2016-05-04T04:30:01Z</dcterms:created>
  <dcterms:modified xsi:type="dcterms:W3CDTF">2017-05-04T03:15:40Z</dcterms:modified>
</cp:coreProperties>
</file>