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год 2016" sheetId="1" r:id="rId1"/>
  </sheets>
  <calcPr calcId="125725"/>
</workbook>
</file>

<file path=xl/calcChain.xml><?xml version="1.0" encoding="utf-8"?>
<calcChain xmlns="http://schemas.openxmlformats.org/spreadsheetml/2006/main">
  <c r="P60" i="1"/>
  <c r="P59"/>
  <c r="P58"/>
  <c r="P57"/>
  <c r="P56"/>
  <c r="I60"/>
  <c r="E60"/>
  <c r="D60"/>
  <c r="C60"/>
  <c r="H51"/>
  <c r="H50"/>
  <c r="D50"/>
  <c r="D49"/>
  <c r="D48"/>
  <c r="J44"/>
  <c r="H44"/>
  <c r="E44"/>
  <c r="D44"/>
  <c r="C44"/>
  <c r="I42"/>
  <c r="C49" s="1"/>
  <c r="I41"/>
  <c r="C48" s="1"/>
  <c r="C36"/>
  <c r="E48" s="1"/>
  <c r="C32"/>
  <c r="E49" s="1"/>
  <c r="O22"/>
  <c r="N22"/>
  <c r="M22"/>
  <c r="L22"/>
  <c r="K22"/>
  <c r="J22"/>
  <c r="E16"/>
  <c r="D16"/>
  <c r="C16"/>
  <c r="F13"/>
  <c r="F12"/>
  <c r="F11"/>
  <c r="E52" l="1"/>
  <c r="D52"/>
  <c r="H49"/>
  <c r="C52"/>
  <c r="H48"/>
  <c r="I44"/>
  <c r="H60"/>
  <c r="H52" l="1"/>
</calcChain>
</file>

<file path=xl/sharedStrings.xml><?xml version="1.0" encoding="utf-8"?>
<sst xmlns="http://schemas.openxmlformats.org/spreadsheetml/2006/main" count="93" uniqueCount="69">
  <si>
    <t>ООО "УК  Пионер"</t>
  </si>
  <si>
    <t>Отчет о стоимости выполненных работ по содержанию и текущему ремонту общего имущества                                                 жилого дома  за  9 месяцев 2016 год.</t>
  </si>
  <si>
    <r>
      <t xml:space="preserve">по адресу: </t>
    </r>
    <r>
      <rPr>
        <b/>
        <i/>
        <sz val="14"/>
        <color indexed="8"/>
        <rFont val="Times New Roman"/>
        <family val="1"/>
        <charset val="204"/>
      </rPr>
      <t>ул. Клименко 29/3</t>
    </r>
  </si>
  <si>
    <t>Общая полезная  площадь помещений  м2</t>
  </si>
  <si>
    <t>м2</t>
  </si>
  <si>
    <t>Площадь подвала</t>
  </si>
  <si>
    <t>,</t>
  </si>
  <si>
    <t xml:space="preserve"> Поступление денежных средств на лицевой счет дома  ( приход)</t>
  </si>
  <si>
    <t>Наименование платежа</t>
  </si>
  <si>
    <t>Задолженность населения  на начало периода ( руб.)</t>
  </si>
  <si>
    <t>Начислено, руб.</t>
  </si>
  <si>
    <t>Оплачено, руб.</t>
  </si>
  <si>
    <t>Задолженность населения за конец периода руб.</t>
  </si>
  <si>
    <t>Ремонт жилья</t>
  </si>
  <si>
    <t>Содержание жилья</t>
  </si>
  <si>
    <t>Вывоз мусора</t>
  </si>
  <si>
    <t>Поступление от провайдеров</t>
  </si>
  <si>
    <t>Повыш.коэф.</t>
  </si>
  <si>
    <t>Итого:</t>
  </si>
  <si>
    <t>Списание денежных средств с лицевого счета дома  ( расход)</t>
  </si>
  <si>
    <t>Статья затрат</t>
  </si>
  <si>
    <t>Сумма, руб.</t>
  </si>
  <si>
    <t xml:space="preserve">Наименование организации-исполнителя </t>
  </si>
  <si>
    <t>Основание для списания денежных средств</t>
  </si>
  <si>
    <t>Содержание инженерного оборудования</t>
  </si>
  <si>
    <t xml:space="preserve">ООО "УК Пионер" </t>
  </si>
  <si>
    <t>Осмотры, переключения. Подключенияснятие показаний с МОП, пломбировка инд.приборов учета.</t>
  </si>
  <si>
    <t>Содержание строительных конструкций</t>
  </si>
  <si>
    <t xml:space="preserve">Услуги ГЦРКП  по начислению  платежей </t>
  </si>
  <si>
    <t>ООО "ГЦРКП", ООО "Жилкомцентр"</t>
  </si>
  <si>
    <t>Договор с ООО "ГЦРКП", ООО "Жилкомцентр"</t>
  </si>
  <si>
    <t>Дератизация, дезинсекция</t>
  </si>
  <si>
    <t>Дезинфекц. Станция</t>
  </si>
  <si>
    <t xml:space="preserve">Обработка 1 раз  в месяц от грызунов и тараканов,  </t>
  </si>
  <si>
    <t xml:space="preserve">Аварийно-Диспетчерское обслуживание </t>
  </si>
  <si>
    <t>Договор управления</t>
  </si>
  <si>
    <t>Санитарное содержание МОП</t>
  </si>
  <si>
    <t>Заработная плата дворника, налоги с ФОТ, хозяйственные и моющие средства, уборочный инструмент</t>
  </si>
  <si>
    <t xml:space="preserve">Вывоз и утилизация КГО </t>
  </si>
  <si>
    <t>ООО "УК Пионер" ООО "ЭкоЛэнд"</t>
  </si>
  <si>
    <t xml:space="preserve"> Вывоз и утилизация КГО</t>
  </si>
  <si>
    <t>Услуги управления</t>
  </si>
  <si>
    <t>Договор управления.</t>
  </si>
  <si>
    <t>Содержание придомовой территории</t>
  </si>
  <si>
    <t>Электроэнерги МОП</t>
  </si>
  <si>
    <t>ОАО "Кузбассэнергосбыт"</t>
  </si>
  <si>
    <t>Разница между показаниями общедомового счетчика и переданными показаниями жителей ( в том числе и электроэнергия МОП и лифта)</t>
  </si>
  <si>
    <t>Ремонт внутридомового инженерного оборудования</t>
  </si>
  <si>
    <t>Работы по ремонту электротехнического оборудования</t>
  </si>
  <si>
    <t>Отчет по лицевому счету МКД по состоянию на 31.12.14</t>
  </si>
  <si>
    <t xml:space="preserve">Поступило в 2013 г. (в руб.) </t>
  </si>
  <si>
    <t>Израсходовано в 2013г.( в руб.)</t>
  </si>
  <si>
    <t xml:space="preserve">Поступило в 2014 г. (в руб.) </t>
  </si>
  <si>
    <t>Израсходовано в 2014г.( в руб.)</t>
  </si>
  <si>
    <t xml:space="preserve">сальдо </t>
  </si>
  <si>
    <t>оплачено в январе -феврале 2015</t>
  </si>
  <si>
    <t xml:space="preserve">Ремонт МОП </t>
  </si>
  <si>
    <t>Отчет по лицевому счету МКД по состоянию на 31.12.15</t>
  </si>
  <si>
    <t>Сальдо на 01.01.2015</t>
  </si>
  <si>
    <t xml:space="preserve">Поступило в 2015 г. (в руб.) </t>
  </si>
  <si>
    <t xml:space="preserve">Израсходовано  в 2015 г. (в руб.) </t>
  </si>
  <si>
    <t>Сальдо на 31.12.15</t>
  </si>
  <si>
    <t>Повыш.коэффициент</t>
  </si>
  <si>
    <t>Сальдо на 01.01.2016</t>
  </si>
  <si>
    <t xml:space="preserve">Поступило в 2016 г. (в руб.) </t>
  </si>
  <si>
    <t xml:space="preserve">Израсходовано  в 2016 г. (в руб.) </t>
  </si>
  <si>
    <t>Поступило за 1-8 2017</t>
  </si>
  <si>
    <t>Израсходовано за 1-8 2017</t>
  </si>
  <si>
    <t>Остаток денежных средств на 01.09.17</t>
  </si>
</sst>
</file>

<file path=xl/styles.xml><?xml version="1.0" encoding="utf-8"?>
<styleSheet xmlns="http://schemas.openxmlformats.org/spreadsheetml/2006/main">
  <fonts count="27">
    <font>
      <sz val="11"/>
      <color indexed="8"/>
      <name val="Calibri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i/>
      <sz val="14"/>
      <color indexed="8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b/>
      <i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12" fillId="0" borderId="1" xfId="0" applyFont="1" applyFill="1" applyBorder="1"/>
    <xf numFmtId="0" fontId="13" fillId="0" borderId="1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10" fillId="0" borderId="1" xfId="0" applyFont="1" applyBorder="1"/>
    <xf numFmtId="0" fontId="10" fillId="0" borderId="1" xfId="0" applyFont="1" applyFill="1" applyBorder="1"/>
    <xf numFmtId="2" fontId="10" fillId="0" borderId="1" xfId="0" applyNumberFormat="1" applyFont="1" applyBorder="1"/>
    <xf numFmtId="0" fontId="10" fillId="0" borderId="5" xfId="0" applyFont="1" applyFill="1" applyBorder="1"/>
    <xf numFmtId="2" fontId="0" fillId="0" borderId="0" xfId="0" applyNumberFormat="1" applyBorder="1"/>
    <xf numFmtId="0" fontId="0" fillId="0" borderId="5" xfId="0" applyBorder="1"/>
    <xf numFmtId="2" fontId="10" fillId="0" borderId="2" xfId="0" applyNumberFormat="1" applyFont="1" applyBorder="1" applyAlignment="1"/>
    <xf numFmtId="2" fontId="10" fillId="0" borderId="3" xfId="0" applyNumberFormat="1" applyFont="1" applyBorder="1" applyAlignment="1"/>
    <xf numFmtId="2" fontId="10" fillId="0" borderId="4" xfId="0" applyNumberFormat="1" applyFont="1" applyBorder="1" applyAlignment="1"/>
    <xf numFmtId="0" fontId="15" fillId="0" borderId="1" xfId="0" applyNumberFormat="1" applyFont="1" applyFill="1" applyBorder="1" applyAlignment="1" applyProtection="1">
      <alignment horizontal="left" vertical="top"/>
    </xf>
    <xf numFmtId="0" fontId="15" fillId="0" borderId="1" xfId="0" applyNumberFormat="1" applyFont="1" applyFill="1" applyBorder="1" applyAlignment="1" applyProtection="1">
      <alignment horizontal="center" vertical="top" wrapText="1"/>
    </xf>
    <xf numFmtId="0" fontId="16" fillId="0" borderId="2" xfId="0" applyNumberFormat="1" applyFont="1" applyFill="1" applyBorder="1" applyAlignment="1" applyProtection="1">
      <alignment horizontal="left" vertical="top"/>
    </xf>
    <xf numFmtId="0" fontId="2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5" fillId="0" borderId="2" xfId="0" applyNumberFormat="1" applyFont="1" applyFill="1" applyBorder="1" applyAlignment="1" applyProtection="1">
      <alignment horizontal="left" vertical="top" wrapText="1"/>
    </xf>
    <xf numFmtId="2" fontId="17" fillId="0" borderId="1" xfId="0" applyNumberFormat="1" applyFont="1" applyFill="1" applyBorder="1" applyAlignment="1" applyProtection="1">
      <alignment horizontal="right"/>
    </xf>
    <xf numFmtId="0" fontId="10" fillId="0" borderId="1" xfId="0" applyNumberFormat="1" applyFont="1" applyBorder="1" applyAlignment="1">
      <alignment horizontal="center"/>
    </xf>
    <xf numFmtId="2" fontId="0" fillId="0" borderId="0" xfId="0" applyNumberFormat="1"/>
    <xf numFmtId="0" fontId="10" fillId="0" borderId="1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2" fillId="0" borderId="4" xfId="0" applyFont="1" applyBorder="1" applyAlignment="1">
      <alignment horizontal="left" wrapText="1"/>
    </xf>
    <xf numFmtId="0" fontId="19" fillId="0" borderId="1" xfId="0" applyNumberFormat="1" applyFont="1" applyFill="1" applyBorder="1" applyAlignment="1" applyProtection="1">
      <alignment horizontal="right"/>
    </xf>
    <xf numFmtId="0" fontId="20" fillId="0" borderId="1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vertical="top"/>
    </xf>
    <xf numFmtId="0" fontId="9" fillId="0" borderId="3" xfId="0" applyFont="1" applyBorder="1" applyAlignment="1">
      <alignment horizontal="center" vertical="top"/>
    </xf>
    <xf numFmtId="2" fontId="21" fillId="0" borderId="3" xfId="0" applyNumberFormat="1" applyFont="1" applyBorder="1" applyAlignment="1">
      <alignment horizontal="right"/>
    </xf>
    <xf numFmtId="0" fontId="20" fillId="0" borderId="1" xfId="0" applyNumberFormat="1" applyFont="1" applyBorder="1" applyAlignment="1">
      <alignment horizontal="center"/>
    </xf>
    <xf numFmtId="0" fontId="23" fillId="0" borderId="1" xfId="0" applyNumberFormat="1" applyFont="1" applyFill="1" applyBorder="1" applyAlignment="1" applyProtection="1">
      <alignment horizontal="left" vertical="top" wrapText="1"/>
    </xf>
    <xf numFmtId="0" fontId="23" fillId="0" borderId="1" xfId="0" applyNumberFormat="1" applyFont="1" applyFill="1" applyBorder="1" applyAlignment="1" applyProtection="1">
      <alignment horizontal="center"/>
    </xf>
    <xf numFmtId="0" fontId="24" fillId="0" borderId="3" xfId="0" applyFont="1" applyBorder="1" applyAlignment="1">
      <alignment horizontal="left" vertical="top"/>
    </xf>
    <xf numFmtId="2" fontId="11" fillId="0" borderId="1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left" vertical="top"/>
    </xf>
    <xf numFmtId="2" fontId="11" fillId="0" borderId="1" xfId="0" applyNumberFormat="1" applyFont="1" applyBorder="1" applyAlignment="1">
      <alignment horizontal="right" vertical="center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5" fillId="0" borderId="3" xfId="0" applyNumberFormat="1" applyFont="1" applyFill="1" applyBorder="1" applyAlignment="1" applyProtection="1">
      <alignment horizontal="left" vertical="top"/>
    </xf>
    <xf numFmtId="2" fontId="11" fillId="0" borderId="3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top"/>
    </xf>
    <xf numFmtId="0" fontId="20" fillId="0" borderId="1" xfId="0" applyFont="1" applyBorder="1"/>
    <xf numFmtId="0" fontId="20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Fill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2" fontId="20" fillId="0" borderId="1" xfId="0" applyNumberFormat="1" applyFont="1" applyBorder="1"/>
    <xf numFmtId="2" fontId="0" fillId="0" borderId="1" xfId="0" applyNumberFormat="1" applyBorder="1"/>
    <xf numFmtId="0" fontId="0" fillId="0" borderId="1" xfId="0" applyBorder="1" applyAlignment="1"/>
    <xf numFmtId="0" fontId="3" fillId="0" borderId="1" xfId="0" applyFont="1" applyBorder="1"/>
    <xf numFmtId="2" fontId="3" fillId="0" borderId="1" xfId="0" applyNumberFormat="1" applyFont="1" applyBorder="1"/>
    <xf numFmtId="2" fontId="26" fillId="0" borderId="1" xfId="0" applyNumberFormat="1" applyFont="1" applyBorder="1"/>
    <xf numFmtId="0" fontId="9" fillId="0" borderId="2" xfId="0" applyNumberFormat="1" applyFont="1" applyBorder="1" applyAlignment="1">
      <alignment horizontal="center" wrapText="1"/>
    </xf>
    <xf numFmtId="0" fontId="18" fillId="0" borderId="3" xfId="0" applyFont="1" applyBorder="1" applyAlignment="1">
      <alignment horizontal="center" wrapText="1"/>
    </xf>
    <xf numFmtId="0" fontId="18" fillId="0" borderId="4" xfId="0" applyFont="1" applyBorder="1" applyAlignment="1">
      <alignment horizontal="center" wrapText="1"/>
    </xf>
    <xf numFmtId="0" fontId="25" fillId="0" borderId="3" xfId="0" applyFont="1" applyBorder="1" applyAlignment="1"/>
    <xf numFmtId="0" fontId="0" fillId="0" borderId="3" xfId="0" applyBorder="1" applyAlignment="1"/>
    <xf numFmtId="0" fontId="15" fillId="0" borderId="2" xfId="0" applyNumberFormat="1" applyFont="1" applyFill="1" applyBorder="1" applyAlignment="1" applyProtection="1">
      <alignment horizontal="left"/>
    </xf>
    <xf numFmtId="0" fontId="15" fillId="0" borderId="4" xfId="0" applyNumberFormat="1" applyFont="1" applyFill="1" applyBorder="1" applyAlignment="1" applyProtection="1">
      <alignment horizontal="left"/>
    </xf>
    <xf numFmtId="0" fontId="9" fillId="0" borderId="2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left" vertical="top" wrapText="1"/>
    </xf>
    <xf numFmtId="0" fontId="22" fillId="0" borderId="4" xfId="0" applyFont="1" applyBorder="1" applyAlignment="1">
      <alignment vertical="top" wrapText="1"/>
    </xf>
    <xf numFmtId="0" fontId="23" fillId="0" borderId="2" xfId="0" applyNumberFormat="1" applyFont="1" applyFill="1" applyBorder="1" applyAlignment="1" applyProtection="1">
      <alignment horizontal="center"/>
    </xf>
    <xf numFmtId="0" fontId="18" fillId="0" borderId="4" xfId="0" applyFont="1" applyBorder="1" applyAlignment="1">
      <alignment horizontal="center"/>
    </xf>
    <xf numFmtId="0" fontId="23" fillId="0" borderId="2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 wrapText="1"/>
    </xf>
    <xf numFmtId="2" fontId="10" fillId="0" borderId="2" xfId="0" applyNumberFormat="1" applyFont="1" applyBorder="1" applyAlignment="1"/>
    <xf numFmtId="2" fontId="10" fillId="0" borderId="3" xfId="0" applyNumberFormat="1" applyFont="1" applyBorder="1" applyAlignment="1"/>
    <xf numFmtId="2" fontId="10" fillId="0" borderId="4" xfId="0" applyNumberFormat="1" applyFont="1" applyBorder="1" applyAlignment="1"/>
    <xf numFmtId="0" fontId="14" fillId="0" borderId="5" xfId="0" applyNumberFormat="1" applyFont="1" applyFill="1" applyBorder="1" applyAlignment="1" applyProtection="1">
      <alignment horizontal="center" vertical="top"/>
    </xf>
    <xf numFmtId="0" fontId="0" fillId="0" borderId="0" xfId="0" applyAlignment="1"/>
    <xf numFmtId="0" fontId="15" fillId="0" borderId="6" xfId="0" applyNumberFormat="1" applyFont="1" applyFill="1" applyBorder="1" applyAlignment="1" applyProtection="1">
      <alignment horizontal="center" vertical="top"/>
    </xf>
    <xf numFmtId="0" fontId="0" fillId="0" borderId="7" xfId="0" applyBorder="1" applyAlignment="1"/>
    <xf numFmtId="0" fontId="15" fillId="0" borderId="2" xfId="0" applyNumberFormat="1" applyFont="1" applyFill="1" applyBorder="1" applyAlignment="1" applyProtection="1">
      <alignment horizontal="left" vertical="top"/>
    </xf>
    <xf numFmtId="0" fontId="2" fillId="0" borderId="4" xfId="0" applyFont="1" applyBorder="1" applyAlignment="1">
      <alignment horizontal="left" vertical="top"/>
    </xf>
    <xf numFmtId="0" fontId="15" fillId="0" borderId="2" xfId="0" applyNumberFormat="1" applyFont="1" applyFill="1" applyBorder="1" applyAlignment="1" applyProtection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2" xfId="0" applyFont="1" applyBorder="1" applyAlignment="1"/>
    <xf numFmtId="0" fontId="0" fillId="0" borderId="4" xfId="0" applyBorder="1" applyAlignment="1"/>
    <xf numFmtId="0" fontId="5" fillId="0" borderId="0" xfId="0" applyFont="1" applyAlignment="1"/>
    <xf numFmtId="0" fontId="12" fillId="0" borderId="2" xfId="0" applyFont="1" applyBorder="1" applyAlignment="1">
      <alignment wrapText="1"/>
    </xf>
    <xf numFmtId="0" fontId="13" fillId="0" borderId="3" xfId="0" applyFont="1" applyBorder="1" applyAlignment="1"/>
    <xf numFmtId="0" fontId="13" fillId="0" borderId="4" xfId="0" applyFont="1" applyBorder="1" applyAlignment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60"/>
  <sheetViews>
    <sheetView tabSelected="1" topLeftCell="A24" zoomScaleNormal="70" workbookViewId="0">
      <selection activeCell="U48" sqref="U48"/>
    </sheetView>
  </sheetViews>
  <sheetFormatPr defaultRowHeight="15"/>
  <cols>
    <col min="1" max="1" width="22.7109375" customWidth="1"/>
    <col min="2" max="2" width="9.140625" hidden="1" customWidth="1"/>
    <col min="3" max="4" width="21.85546875" customWidth="1"/>
    <col min="5" max="5" width="21.140625" customWidth="1"/>
    <col min="6" max="6" width="2.42578125" hidden="1" customWidth="1"/>
    <col min="7" max="7" width="0.5703125" customWidth="1"/>
    <col min="8" max="8" width="22.28515625" customWidth="1"/>
    <col min="9" max="9" width="25.5703125" customWidth="1"/>
    <col min="10" max="10" width="12.28515625" hidden="1" customWidth="1"/>
    <col min="11" max="15" width="0" hidden="1" customWidth="1"/>
    <col min="16" max="16" width="21.28515625" customWidth="1"/>
    <col min="17" max="17" width="9.28515625" bestFit="1" customWidth="1"/>
  </cols>
  <sheetData>
    <row r="1" spans="1:18" ht="18.7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</row>
    <row r="2" spans="1:18" ht="30.75" customHeight="1">
      <c r="A2" s="99" t="s">
        <v>1</v>
      </c>
      <c r="B2" s="99"/>
      <c r="C2" s="99"/>
      <c r="D2" s="99"/>
      <c r="E2" s="99"/>
      <c r="F2" s="100"/>
      <c r="G2" s="100"/>
      <c r="H2" s="100"/>
      <c r="I2" s="4"/>
      <c r="J2" s="4"/>
      <c r="K2" s="4"/>
      <c r="L2" s="5"/>
      <c r="M2" s="5"/>
      <c r="N2" s="5"/>
      <c r="O2" s="5"/>
      <c r="P2" s="5"/>
      <c r="Q2" s="5"/>
      <c r="R2" s="5"/>
    </row>
    <row r="3" spans="1:18" ht="17.25">
      <c r="A3" s="101" t="s">
        <v>2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Q3" s="5"/>
    </row>
    <row r="4" spans="1:18" hidden="1"/>
    <row r="5" spans="1:18" hidden="1"/>
    <row r="6" spans="1:18" hidden="1"/>
    <row r="7" spans="1:18" ht="26.25">
      <c r="A7" s="6" t="s">
        <v>3</v>
      </c>
      <c r="B7" s="7" t="s">
        <v>4</v>
      </c>
      <c r="C7" s="8">
        <v>2700.1</v>
      </c>
      <c r="D7" s="103" t="s">
        <v>5</v>
      </c>
      <c r="E7" s="71"/>
      <c r="F7" s="104"/>
      <c r="G7" s="6" t="s">
        <v>4</v>
      </c>
      <c r="H7" s="8">
        <v>460</v>
      </c>
      <c r="Q7" s="5"/>
    </row>
    <row r="8" spans="1:18" ht="3" customHeight="1">
      <c r="H8" t="s">
        <v>6</v>
      </c>
    </row>
    <row r="9" spans="1:18" ht="16.5" customHeight="1">
      <c r="A9" s="105" t="s">
        <v>7</v>
      </c>
      <c r="B9" s="105"/>
      <c r="C9" s="105"/>
      <c r="D9" s="105"/>
      <c r="E9" s="105"/>
      <c r="F9" s="105"/>
      <c r="G9" s="105"/>
      <c r="H9" s="105"/>
      <c r="Q9" s="5"/>
    </row>
    <row r="10" spans="1:18" ht="31.5" customHeight="1">
      <c r="A10" s="9" t="s">
        <v>8</v>
      </c>
      <c r="B10" s="10"/>
      <c r="C10" s="11" t="s">
        <v>9</v>
      </c>
      <c r="D10" s="12" t="s">
        <v>10</v>
      </c>
      <c r="E10" s="12" t="s">
        <v>11</v>
      </c>
      <c r="F10" s="106" t="s">
        <v>12</v>
      </c>
      <c r="G10" s="107"/>
      <c r="H10" s="108"/>
      <c r="I10" s="13"/>
      <c r="J10" s="14"/>
      <c r="Q10" s="5"/>
    </row>
    <row r="11" spans="1:18">
      <c r="A11" s="15" t="s">
        <v>13</v>
      </c>
      <c r="B11" s="15"/>
      <c r="C11" s="16">
        <v>32312.53</v>
      </c>
      <c r="D11" s="17">
        <v>140215.85999999999</v>
      </c>
      <c r="E11" s="15">
        <v>152993.29</v>
      </c>
      <c r="F11" s="87">
        <f>C11+D11-E11</f>
        <v>19535.099999999977</v>
      </c>
      <c r="G11" s="88"/>
      <c r="H11" s="89"/>
      <c r="I11" s="18"/>
      <c r="J11" s="19"/>
      <c r="Q11" s="5"/>
    </row>
    <row r="12" spans="1:18">
      <c r="A12" s="15" t="s">
        <v>14</v>
      </c>
      <c r="B12" s="15"/>
      <c r="C12" s="16">
        <v>30328.77</v>
      </c>
      <c r="D12" s="17">
        <v>221336.55</v>
      </c>
      <c r="E12" s="15">
        <v>219942.14</v>
      </c>
      <c r="F12" s="87">
        <f t="shared" ref="F12:F13" si="0">C12+D12-E12</f>
        <v>31723.179999999964</v>
      </c>
      <c r="G12" s="88"/>
      <c r="H12" s="89"/>
      <c r="I12" s="18"/>
      <c r="J12" s="19"/>
      <c r="Q12" s="5"/>
    </row>
    <row r="13" spans="1:18" ht="20.25" customHeight="1">
      <c r="A13" s="7" t="s">
        <v>15</v>
      </c>
      <c r="B13" s="15"/>
      <c r="C13" s="15">
        <v>4225.2299999999996</v>
      </c>
      <c r="D13" s="17">
        <v>40394.74</v>
      </c>
      <c r="E13" s="17">
        <v>37359.279999999999</v>
      </c>
      <c r="F13" s="87">
        <f t="shared" si="0"/>
        <v>7260.6900000000023</v>
      </c>
      <c r="G13" s="88"/>
      <c r="H13" s="89"/>
      <c r="I13" s="20"/>
      <c r="J13" s="19"/>
    </row>
    <row r="14" spans="1:18" ht="30">
      <c r="A14" s="7" t="s">
        <v>16</v>
      </c>
      <c r="B14" s="15"/>
      <c r="C14" s="15"/>
      <c r="D14" s="17">
        <v>5400</v>
      </c>
      <c r="E14" s="17">
        <v>5400</v>
      </c>
      <c r="F14" s="21"/>
      <c r="G14" s="22"/>
      <c r="H14" s="23"/>
      <c r="I14" s="20"/>
      <c r="J14" s="19">
        <v>3434.86</v>
      </c>
      <c r="K14">
        <v>3149.38</v>
      </c>
      <c r="L14">
        <v>15597.43</v>
      </c>
      <c r="M14">
        <v>13890.09</v>
      </c>
      <c r="N14">
        <v>23613.98</v>
      </c>
      <c r="O14">
        <v>22621.97</v>
      </c>
      <c r="Q14" s="5"/>
    </row>
    <row r="15" spans="1:18">
      <c r="A15" s="7" t="s">
        <v>17</v>
      </c>
      <c r="B15" s="15"/>
      <c r="C15" s="15">
        <v>-51.36</v>
      </c>
      <c r="D15" s="17"/>
      <c r="E15" s="17">
        <v>139.87</v>
      </c>
      <c r="F15" s="21"/>
      <c r="G15" s="22"/>
      <c r="H15" s="23">
        <v>-191.23</v>
      </c>
      <c r="I15" s="20"/>
      <c r="J15" s="19"/>
    </row>
    <row r="16" spans="1:18" ht="17.25" customHeight="1">
      <c r="A16" s="15" t="s">
        <v>18</v>
      </c>
      <c r="B16" s="15"/>
      <c r="C16" s="15">
        <f>SUM(C11:C15)</f>
        <v>66815.17</v>
      </c>
      <c r="D16" s="17">
        <f>SUM(D11:D15)</f>
        <v>407347.14999999997</v>
      </c>
      <c r="E16" s="17">
        <f>E11+E12+E13+E14+E15</f>
        <v>415834.58000000007</v>
      </c>
      <c r="F16" s="87">
        <v>61950.64</v>
      </c>
      <c r="G16" s="88"/>
      <c r="H16" s="89"/>
      <c r="I16" s="20"/>
      <c r="J16" s="19">
        <v>3434.86</v>
      </c>
      <c r="K16">
        <v>2900.51</v>
      </c>
      <c r="L16">
        <v>15597.43</v>
      </c>
      <c r="M16">
        <v>13665.07</v>
      </c>
      <c r="N16">
        <v>24621.279999999999</v>
      </c>
      <c r="O16">
        <v>20455.509999999998</v>
      </c>
    </row>
    <row r="17" spans="1:15" ht="18.75" customHeight="1">
      <c r="J17" s="19">
        <v>3434.86</v>
      </c>
      <c r="K17">
        <v>3967.99</v>
      </c>
      <c r="L17">
        <v>15597.43</v>
      </c>
      <c r="M17">
        <v>17611.73</v>
      </c>
      <c r="N17">
        <v>24621.279999999999</v>
      </c>
      <c r="O17">
        <v>27512.51</v>
      </c>
    </row>
    <row r="18" spans="1:15" ht="25.5" customHeight="1">
      <c r="A18" s="90" t="s">
        <v>19</v>
      </c>
      <c r="B18" s="91"/>
      <c r="C18" s="91"/>
      <c r="D18" s="91"/>
      <c r="E18" s="91"/>
      <c r="F18" s="91"/>
      <c r="G18" s="91"/>
      <c r="H18" s="91"/>
      <c r="J18" s="19">
        <v>3434.86</v>
      </c>
      <c r="K18">
        <v>3469.18</v>
      </c>
      <c r="L18">
        <v>15597.43</v>
      </c>
      <c r="M18">
        <v>14352.27</v>
      </c>
      <c r="N18">
        <v>24621.279999999999</v>
      </c>
      <c r="O18">
        <v>22649.46</v>
      </c>
    </row>
    <row r="19" spans="1:15" ht="6.75" hidden="1" customHeight="1">
      <c r="A19" s="92"/>
      <c r="B19" s="93"/>
      <c r="C19" s="93"/>
      <c r="D19" s="93"/>
      <c r="E19" s="93"/>
      <c r="F19" s="93"/>
      <c r="G19" s="93"/>
      <c r="H19" s="93"/>
      <c r="J19" s="19">
        <v>3434.86</v>
      </c>
      <c r="L19">
        <v>15597.43</v>
      </c>
      <c r="N19">
        <v>24621.279999999999</v>
      </c>
    </row>
    <row r="20" spans="1:15" ht="38.25">
      <c r="A20" s="94" t="s">
        <v>20</v>
      </c>
      <c r="B20" s="95"/>
      <c r="C20" s="24" t="s">
        <v>21</v>
      </c>
      <c r="D20" s="25" t="s">
        <v>22</v>
      </c>
      <c r="E20" s="96" t="s">
        <v>23</v>
      </c>
      <c r="F20" s="97"/>
      <c r="G20" s="97"/>
      <c r="H20" s="98"/>
      <c r="J20" s="19">
        <v>3434.86</v>
      </c>
      <c r="K20">
        <v>3260.53</v>
      </c>
      <c r="L20">
        <v>15597.43</v>
      </c>
      <c r="M20">
        <v>14471.7</v>
      </c>
      <c r="N20">
        <v>24621.279999999999</v>
      </c>
      <c r="O20">
        <v>21309.08</v>
      </c>
    </row>
    <row r="21" spans="1:15" ht="15.75">
      <c r="A21" s="26" t="s">
        <v>14</v>
      </c>
      <c r="B21" s="27"/>
      <c r="C21" s="24"/>
      <c r="D21" s="25"/>
      <c r="E21" s="28"/>
      <c r="F21" s="29"/>
      <c r="G21" s="29"/>
      <c r="H21" s="30"/>
      <c r="J21" s="19">
        <v>3434.86</v>
      </c>
      <c r="K21">
        <v>2636.66</v>
      </c>
      <c r="L21">
        <v>15597.43</v>
      </c>
      <c r="M21">
        <v>11702.69</v>
      </c>
      <c r="N21">
        <v>24621.279999999999</v>
      </c>
      <c r="O21">
        <v>20000.8</v>
      </c>
    </row>
    <row r="22" spans="1:15" ht="40.5" customHeight="1">
      <c r="A22" s="31" t="s">
        <v>24</v>
      </c>
      <c r="B22" s="27"/>
      <c r="C22" s="32">
        <v>15160</v>
      </c>
      <c r="D22" s="33" t="s">
        <v>25</v>
      </c>
      <c r="E22" s="67" t="s">
        <v>26</v>
      </c>
      <c r="F22" s="68"/>
      <c r="G22" s="68"/>
      <c r="H22" s="69"/>
      <c r="J22" s="34">
        <f t="shared" ref="J22:O22" si="1">SUM(J14:J21)</f>
        <v>24044.02</v>
      </c>
      <c r="K22">
        <f t="shared" si="1"/>
        <v>19384.25</v>
      </c>
      <c r="L22">
        <f t="shared" si="1"/>
        <v>109182.00999999998</v>
      </c>
      <c r="M22">
        <f t="shared" si="1"/>
        <v>85693.55</v>
      </c>
      <c r="N22">
        <f t="shared" si="1"/>
        <v>171341.66</v>
      </c>
      <c r="O22">
        <f t="shared" si="1"/>
        <v>134549.32999999999</v>
      </c>
    </row>
    <row r="23" spans="1:15" ht="31.5" customHeight="1">
      <c r="A23" s="31" t="s">
        <v>27</v>
      </c>
      <c r="B23" s="27"/>
      <c r="C23" s="32">
        <v>5616.17</v>
      </c>
      <c r="D23" s="33" t="s">
        <v>25</v>
      </c>
      <c r="E23" s="67"/>
      <c r="F23" s="68"/>
      <c r="G23" s="68"/>
      <c r="H23" s="69"/>
    </row>
    <row r="24" spans="1:15" ht="28.5" customHeight="1">
      <c r="A24" s="83" t="s">
        <v>28</v>
      </c>
      <c r="B24" s="84"/>
      <c r="C24" s="32">
        <v>9975.2000000000007</v>
      </c>
      <c r="D24" s="35" t="s">
        <v>29</v>
      </c>
      <c r="E24" s="67" t="s">
        <v>30</v>
      </c>
      <c r="F24" s="68"/>
      <c r="G24" s="68"/>
      <c r="H24" s="69"/>
    </row>
    <row r="25" spans="1:15" ht="27.75" customHeight="1">
      <c r="A25" s="72" t="s">
        <v>31</v>
      </c>
      <c r="B25" s="85"/>
      <c r="C25" s="32">
        <v>2908.2</v>
      </c>
      <c r="D25" s="35" t="s">
        <v>32</v>
      </c>
      <c r="E25" s="67" t="s">
        <v>33</v>
      </c>
      <c r="F25" s="68"/>
      <c r="G25" s="68"/>
      <c r="H25" s="69"/>
    </row>
    <row r="26" spans="1:15" ht="28.5" customHeight="1">
      <c r="A26" s="83" t="s">
        <v>34</v>
      </c>
      <c r="B26" s="86"/>
      <c r="C26" s="32">
        <v>30285.919999999998</v>
      </c>
      <c r="D26" s="33" t="s">
        <v>25</v>
      </c>
      <c r="E26" s="67" t="s">
        <v>35</v>
      </c>
      <c r="F26" s="68"/>
      <c r="G26" s="68"/>
      <c r="H26" s="69"/>
    </row>
    <row r="27" spans="1:15" ht="37.5" customHeight="1">
      <c r="A27" s="36" t="s">
        <v>36</v>
      </c>
      <c r="B27" s="37"/>
      <c r="C27" s="32">
        <v>77508</v>
      </c>
      <c r="D27" s="33" t="s">
        <v>25</v>
      </c>
      <c r="E27" s="67" t="s">
        <v>37</v>
      </c>
      <c r="F27" s="68"/>
      <c r="G27" s="68"/>
      <c r="H27" s="69"/>
    </row>
    <row r="28" spans="1:15" ht="30.75" customHeight="1">
      <c r="A28" s="36" t="s">
        <v>38</v>
      </c>
      <c r="B28" s="37"/>
      <c r="C28" s="32">
        <v>3408</v>
      </c>
      <c r="D28" s="35" t="s">
        <v>39</v>
      </c>
      <c r="E28" s="67" t="s">
        <v>40</v>
      </c>
      <c r="F28" s="68"/>
      <c r="G28" s="68"/>
      <c r="H28" s="69"/>
    </row>
    <row r="29" spans="1:15" ht="27" customHeight="1">
      <c r="A29" s="36" t="s">
        <v>41</v>
      </c>
      <c r="B29" s="37"/>
      <c r="C29" s="32">
        <v>38452.300000000003</v>
      </c>
      <c r="D29" s="33" t="s">
        <v>25</v>
      </c>
      <c r="E29" s="67" t="s">
        <v>42</v>
      </c>
      <c r="F29" s="68"/>
      <c r="G29" s="68"/>
      <c r="H29" s="69"/>
    </row>
    <row r="30" spans="1:15" ht="27" customHeight="1">
      <c r="A30" s="36" t="s">
        <v>43</v>
      </c>
      <c r="B30" s="37"/>
      <c r="C30" s="32">
        <v>8640</v>
      </c>
      <c r="D30" s="33" t="s">
        <v>25</v>
      </c>
      <c r="E30" s="67"/>
      <c r="F30" s="81"/>
      <c r="G30" s="81"/>
      <c r="H30" s="82"/>
    </row>
    <row r="31" spans="1:15" ht="42.75" customHeight="1">
      <c r="A31" s="72" t="s">
        <v>44</v>
      </c>
      <c r="B31" s="73"/>
      <c r="C31" s="38">
        <v>18085.740000000002</v>
      </c>
      <c r="D31" s="39" t="s">
        <v>45</v>
      </c>
      <c r="E31" s="67" t="s">
        <v>46</v>
      </c>
      <c r="F31" s="68"/>
      <c r="G31" s="68"/>
      <c r="H31" s="69"/>
    </row>
    <row r="32" spans="1:15" ht="27.75" customHeight="1">
      <c r="A32" s="40" t="s">
        <v>18</v>
      </c>
      <c r="B32" s="41"/>
      <c r="C32" s="42">
        <f>SUM(C22:C31)</f>
        <v>210039.52999999997</v>
      </c>
      <c r="D32" s="43"/>
      <c r="E32" s="74"/>
      <c r="F32" s="75"/>
      <c r="G32" s="75"/>
      <c r="H32" s="75"/>
    </row>
    <row r="33" spans="1:10" ht="18.75" customHeight="1">
      <c r="A33" s="76" t="s">
        <v>13</v>
      </c>
      <c r="B33" s="77"/>
      <c r="C33" s="44"/>
      <c r="D33" s="45"/>
      <c r="E33" s="78"/>
      <c r="F33" s="75"/>
      <c r="G33" s="75"/>
      <c r="H33" s="79"/>
    </row>
    <row r="34" spans="1:10" ht="42.75" customHeight="1">
      <c r="A34" s="31" t="s">
        <v>47</v>
      </c>
      <c r="B34" s="46"/>
      <c r="C34" s="47">
        <v>20445.5</v>
      </c>
      <c r="D34" s="33" t="s">
        <v>25</v>
      </c>
      <c r="E34" s="80"/>
      <c r="F34" s="68"/>
      <c r="G34" s="68"/>
      <c r="H34" s="69"/>
    </row>
    <row r="35" spans="1:10" ht="38.25">
      <c r="A35" s="31" t="s">
        <v>48</v>
      </c>
      <c r="B35" s="48"/>
      <c r="C35" s="47">
        <v>2782</v>
      </c>
      <c r="D35" s="33" t="s">
        <v>25</v>
      </c>
      <c r="E35" s="67"/>
      <c r="F35" s="68"/>
      <c r="G35" s="68"/>
      <c r="H35" s="69"/>
    </row>
    <row r="36" spans="1:10" ht="27.75" customHeight="1">
      <c r="A36" s="49" t="s">
        <v>18</v>
      </c>
      <c r="B36" s="48"/>
      <c r="C36" s="50">
        <f>SUM(C34:C35)</f>
        <v>23227.5</v>
      </c>
      <c r="D36" s="48"/>
      <c r="E36" s="51"/>
      <c r="F36" s="48"/>
      <c r="G36" s="48"/>
      <c r="H36" s="52"/>
    </row>
    <row r="37" spans="1:10" ht="27.75" customHeight="1">
      <c r="A37" s="53"/>
      <c r="B37" s="48"/>
      <c r="C37" s="54"/>
      <c r="D37" s="48"/>
      <c r="E37" s="48"/>
      <c r="F37" s="55"/>
      <c r="G37" s="55"/>
      <c r="H37" s="55"/>
    </row>
    <row r="38" spans="1:10" ht="392.25" customHeight="1">
      <c r="A38" s="53"/>
      <c r="B38" s="48"/>
      <c r="C38" s="54"/>
      <c r="D38" s="48"/>
      <c r="E38" s="48"/>
      <c r="F38" s="55"/>
      <c r="G38" s="55"/>
      <c r="H38" s="55"/>
    </row>
    <row r="39" spans="1:10" ht="26.25" customHeight="1">
      <c r="A39" s="70" t="s">
        <v>49</v>
      </c>
      <c r="B39" s="71"/>
      <c r="C39" s="71"/>
      <c r="D39" s="71"/>
      <c r="E39" s="71"/>
    </row>
    <row r="40" spans="1:10" ht="59.25" customHeight="1">
      <c r="A40" s="56"/>
      <c r="B40" s="56"/>
      <c r="C40" s="57" t="s">
        <v>50</v>
      </c>
      <c r="D40" s="57" t="s">
        <v>51</v>
      </c>
      <c r="E40" s="57" t="s">
        <v>52</v>
      </c>
      <c r="F40" s="58"/>
      <c r="G40" s="58"/>
      <c r="H40" s="57" t="s">
        <v>53</v>
      </c>
      <c r="I40" s="58" t="s">
        <v>54</v>
      </c>
      <c r="J40" s="59" t="s">
        <v>55</v>
      </c>
    </row>
    <row r="41" spans="1:10" ht="57" customHeight="1">
      <c r="A41" s="57" t="s">
        <v>56</v>
      </c>
      <c r="B41" s="56"/>
      <c r="C41" s="56">
        <v>43331.28</v>
      </c>
      <c r="D41" s="60">
        <v>98663.42</v>
      </c>
      <c r="E41" s="61">
        <v>189376.39</v>
      </c>
      <c r="F41" s="58"/>
      <c r="G41" s="58"/>
      <c r="H41" s="62">
        <v>174847.95</v>
      </c>
      <c r="I41" s="62">
        <f>C41+E41-D41-H41</f>
        <v>-40803.700000000012</v>
      </c>
      <c r="J41" s="63">
        <v>27555.16</v>
      </c>
    </row>
    <row r="42" spans="1:10" ht="47.25" customHeight="1">
      <c r="A42" s="57" t="s">
        <v>14</v>
      </c>
      <c r="B42" s="56"/>
      <c r="C42" s="61">
        <v>68087.3</v>
      </c>
      <c r="D42" s="61">
        <v>105727.48</v>
      </c>
      <c r="E42" s="61">
        <v>296321.88</v>
      </c>
      <c r="F42" s="58"/>
      <c r="G42" s="58"/>
      <c r="H42" s="62">
        <v>273843.34000000003</v>
      </c>
      <c r="I42" s="62">
        <f t="shared" ref="I42" si="2">C42+E42-D42-H42</f>
        <v>-15161.640000000014</v>
      </c>
      <c r="J42" s="63"/>
    </row>
    <row r="43" spans="1:10" ht="47.25" customHeight="1">
      <c r="A43" s="7" t="s">
        <v>16</v>
      </c>
      <c r="B43" s="56"/>
      <c r="C43" s="61"/>
      <c r="D43" s="61"/>
      <c r="E43" s="61">
        <v>7200</v>
      </c>
      <c r="F43" s="58"/>
      <c r="G43" s="58"/>
      <c r="H43" s="62"/>
      <c r="I43" s="62">
        <v>7200</v>
      </c>
      <c r="J43" s="63">
        <v>600</v>
      </c>
    </row>
    <row r="44" spans="1:10" ht="54.75" customHeight="1">
      <c r="A44" s="58" t="s">
        <v>18</v>
      </c>
      <c r="B44" s="58"/>
      <c r="C44" s="64">
        <f>SUM(C41:C43)</f>
        <v>111418.58</v>
      </c>
      <c r="D44" s="65">
        <f>SUM(D41:D43)</f>
        <v>204390.9</v>
      </c>
      <c r="E44" s="65">
        <f>SUM(E41:E43)</f>
        <v>492898.27</v>
      </c>
      <c r="F44" s="58"/>
      <c r="G44" s="58"/>
      <c r="H44" s="66">
        <f>SUM(H41:H43)</f>
        <v>448691.29000000004</v>
      </c>
      <c r="I44" s="66">
        <f>I41+I42+I43</f>
        <v>-48765.340000000026</v>
      </c>
      <c r="J44" s="63">
        <f>J41+J42+J43</f>
        <v>28155.16</v>
      </c>
    </row>
    <row r="45" spans="1:10">
      <c r="I45" s="34"/>
    </row>
    <row r="46" spans="1:10" ht="18.75">
      <c r="A46" s="70" t="s">
        <v>57</v>
      </c>
      <c r="B46" s="71"/>
      <c r="C46" s="71"/>
      <c r="D46" s="71"/>
      <c r="E46" s="71"/>
    </row>
    <row r="47" spans="1:10" ht="31.5">
      <c r="A47" s="56"/>
      <c r="B47" s="56"/>
      <c r="C47" s="57" t="s">
        <v>58</v>
      </c>
      <c r="D47" s="57" t="s">
        <v>59</v>
      </c>
      <c r="E47" s="57" t="s">
        <v>60</v>
      </c>
      <c r="F47" s="58"/>
      <c r="G47" s="58"/>
      <c r="H47" s="57" t="s">
        <v>61</v>
      </c>
      <c r="I47" s="58"/>
      <c r="J47" s="59"/>
    </row>
    <row r="48" spans="1:10" ht="43.5" customHeight="1">
      <c r="A48" s="57" t="s">
        <v>56</v>
      </c>
      <c r="B48" s="56"/>
      <c r="C48" s="61">
        <f>I41</f>
        <v>-40803.700000000012</v>
      </c>
      <c r="D48" s="60">
        <f>E11</f>
        <v>152993.29</v>
      </c>
      <c r="E48" s="61">
        <f>C36</f>
        <v>23227.5</v>
      </c>
      <c r="F48" s="58"/>
      <c r="G48" s="58"/>
      <c r="H48" s="62">
        <f>C48+D48-E48</f>
        <v>88962.09</v>
      </c>
      <c r="I48" s="62"/>
      <c r="J48" s="63"/>
    </row>
    <row r="49" spans="1:16" ht="42.75" customHeight="1">
      <c r="A49" s="57" t="s">
        <v>14</v>
      </c>
      <c r="B49" s="56"/>
      <c r="C49" s="61">
        <f>I42</f>
        <v>-15161.640000000014</v>
      </c>
      <c r="D49" s="61">
        <f>E12</f>
        <v>219942.14</v>
      </c>
      <c r="E49" s="61">
        <f>C32</f>
        <v>210039.52999999997</v>
      </c>
      <c r="F49" s="58"/>
      <c r="G49" s="58"/>
      <c r="H49" s="62">
        <f>C49+D49-E49</f>
        <v>-5259.0299999999697</v>
      </c>
      <c r="I49" s="62"/>
      <c r="J49" s="63"/>
    </row>
    <row r="50" spans="1:16" ht="47.25" customHeight="1">
      <c r="A50" s="7" t="s">
        <v>16</v>
      </c>
      <c r="B50" s="56"/>
      <c r="C50" s="61">
        <v>7200</v>
      </c>
      <c r="D50" s="61">
        <f>E14</f>
        <v>5400</v>
      </c>
      <c r="E50" s="61"/>
      <c r="F50" s="58"/>
      <c r="G50" s="58"/>
      <c r="H50" s="62">
        <f>C50+D50</f>
        <v>12600</v>
      </c>
      <c r="I50" s="62"/>
      <c r="J50" s="63"/>
    </row>
    <row r="51" spans="1:16" ht="47.25" customHeight="1">
      <c r="A51" s="7" t="s">
        <v>62</v>
      </c>
      <c r="B51" s="56"/>
      <c r="C51" s="61"/>
      <c r="D51" s="61">
        <v>1284</v>
      </c>
      <c r="E51" s="61"/>
      <c r="F51" s="58"/>
      <c r="G51" s="58"/>
      <c r="H51" s="62">
        <f>D51-E51</f>
        <v>1284</v>
      </c>
      <c r="I51" s="62"/>
      <c r="J51" s="63"/>
    </row>
    <row r="52" spans="1:16" ht="18.75">
      <c r="A52" s="58" t="s">
        <v>18</v>
      </c>
      <c r="B52" s="58"/>
      <c r="C52" s="64">
        <f>SUM(C48:C50)</f>
        <v>-48765.340000000026</v>
      </c>
      <c r="D52" s="65">
        <f>SUM(D48:D50)</f>
        <v>378335.43000000005</v>
      </c>
      <c r="E52" s="65">
        <f>SUM(E48:E50)</f>
        <v>233267.02999999997</v>
      </c>
      <c r="F52" s="58"/>
      <c r="G52" s="58"/>
      <c r="H52" s="66">
        <f>H48+H49+H50+H51</f>
        <v>97587.060000000027</v>
      </c>
      <c r="I52" s="66"/>
      <c r="J52" s="63"/>
    </row>
    <row r="53" spans="1:16">
      <c r="H53" s="34"/>
    </row>
    <row r="55" spans="1:16" ht="60">
      <c r="A55" s="56"/>
      <c r="B55" s="56"/>
      <c r="C55" s="57" t="s">
        <v>63</v>
      </c>
      <c r="D55" s="57" t="s">
        <v>64</v>
      </c>
      <c r="E55" s="57" t="s">
        <v>65</v>
      </c>
      <c r="F55" s="58"/>
      <c r="G55" s="58"/>
      <c r="H55" s="57" t="s">
        <v>66</v>
      </c>
      <c r="I55" s="58" t="s">
        <v>67</v>
      </c>
      <c r="P55" s="109" t="s">
        <v>68</v>
      </c>
    </row>
    <row r="56" spans="1:16" ht="28.5" customHeight="1">
      <c r="A56" s="57" t="s">
        <v>56</v>
      </c>
      <c r="B56" s="56"/>
      <c r="C56" s="61">
        <v>88962.09</v>
      </c>
      <c r="D56" s="60">
        <v>200889.5</v>
      </c>
      <c r="E56" s="61">
        <v>70863.25</v>
      </c>
      <c r="F56" s="58"/>
      <c r="G56" s="58"/>
      <c r="H56" s="62">
        <v>120801.12</v>
      </c>
      <c r="I56" s="62">
        <v>109206.5</v>
      </c>
      <c r="P56" s="62">
        <f>C56+D56-E56+H56-I56</f>
        <v>230582.95999999996</v>
      </c>
    </row>
    <row r="57" spans="1:16" ht="37.5" customHeight="1">
      <c r="A57" s="57" t="s">
        <v>14</v>
      </c>
      <c r="B57" s="56"/>
      <c r="C57" s="61">
        <v>-5259.03</v>
      </c>
      <c r="D57" s="61">
        <v>295088.40000000002</v>
      </c>
      <c r="E57" s="61">
        <v>334896.87</v>
      </c>
      <c r="F57" s="58"/>
      <c r="G57" s="58"/>
      <c r="H57" s="62">
        <v>215901.48</v>
      </c>
      <c r="I57" s="62">
        <v>245214.99</v>
      </c>
      <c r="P57" s="62">
        <f t="shared" ref="P57:P60" si="3">C57+D57-E57+H57-I57</f>
        <v>-74381.00999999998</v>
      </c>
    </row>
    <row r="58" spans="1:16" ht="46.5" customHeight="1">
      <c r="A58" s="7" t="s">
        <v>16</v>
      </c>
      <c r="B58" s="56"/>
      <c r="C58" s="61">
        <v>12600</v>
      </c>
      <c r="D58" s="61">
        <v>6000</v>
      </c>
      <c r="E58" s="61"/>
      <c r="F58" s="58"/>
      <c r="G58" s="58"/>
      <c r="H58" s="62">
        <v>6000</v>
      </c>
      <c r="I58" s="62"/>
      <c r="P58" s="62">
        <f t="shared" si="3"/>
        <v>24600</v>
      </c>
    </row>
    <row r="59" spans="1:16" ht="27.75" customHeight="1">
      <c r="A59" s="7" t="s">
        <v>62</v>
      </c>
      <c r="B59" s="56"/>
      <c r="C59" s="61"/>
      <c r="D59" s="61">
        <v>139.87</v>
      </c>
      <c r="E59" s="61"/>
      <c r="F59" s="58"/>
      <c r="G59" s="58"/>
      <c r="H59" s="62"/>
      <c r="I59" s="62"/>
      <c r="P59" s="62">
        <f t="shared" si="3"/>
        <v>139.87</v>
      </c>
    </row>
    <row r="60" spans="1:16" ht="24" customHeight="1">
      <c r="A60" s="58" t="s">
        <v>18</v>
      </c>
      <c r="B60" s="58"/>
      <c r="C60" s="64">
        <f>SUM(C56:C58)</f>
        <v>96303.06</v>
      </c>
      <c r="D60" s="65">
        <f>SUM(D56:D58)</f>
        <v>501977.9</v>
      </c>
      <c r="E60" s="65">
        <f>SUM(E56:E58)</f>
        <v>405760.12</v>
      </c>
      <c r="F60" s="58"/>
      <c r="G60" s="58"/>
      <c r="H60" s="66">
        <f>H56+H57+H58+H59</f>
        <v>342702.6</v>
      </c>
      <c r="I60" s="66">
        <f>SUM(I56:I59)</f>
        <v>354421.49</v>
      </c>
      <c r="P60" s="62">
        <f t="shared" si="3"/>
        <v>180801.94999999995</v>
      </c>
    </row>
  </sheetData>
  <mergeCells count="33">
    <mergeCell ref="F11:H11"/>
    <mergeCell ref="A2:H2"/>
    <mergeCell ref="A3:K3"/>
    <mergeCell ref="D7:F7"/>
    <mergeCell ref="A9:H9"/>
    <mergeCell ref="F10:H10"/>
    <mergeCell ref="F12:H12"/>
    <mergeCell ref="F13:H13"/>
    <mergeCell ref="F16:H16"/>
    <mergeCell ref="A18:H19"/>
    <mergeCell ref="A20:B20"/>
    <mergeCell ref="E20:H20"/>
    <mergeCell ref="E30:H30"/>
    <mergeCell ref="E22:H22"/>
    <mergeCell ref="E23:H23"/>
    <mergeCell ref="A24:B24"/>
    <mergeCell ref="E24:H24"/>
    <mergeCell ref="A25:B25"/>
    <mergeCell ref="E25:H25"/>
    <mergeCell ref="A26:B26"/>
    <mergeCell ref="E26:H26"/>
    <mergeCell ref="E27:H27"/>
    <mergeCell ref="E28:H28"/>
    <mergeCell ref="E29:H29"/>
    <mergeCell ref="E35:H35"/>
    <mergeCell ref="A39:E39"/>
    <mergeCell ref="A46:E46"/>
    <mergeCell ref="A31:B31"/>
    <mergeCell ref="E31:H31"/>
    <mergeCell ref="E32:H32"/>
    <mergeCell ref="A33:B33"/>
    <mergeCell ref="E33:H33"/>
    <mergeCell ref="E34:H34"/>
  </mergeCells>
  <pageMargins left="0.35433070866141736" right="0.23622047244094491" top="0.15748031496062992" bottom="0.15748031496062992" header="0.39370078740157483" footer="0.1574803149606299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год 2016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Ольга</cp:lastModifiedBy>
  <cp:lastPrinted>2016-12-09T06:40:33Z</cp:lastPrinted>
  <dcterms:created xsi:type="dcterms:W3CDTF">2016-12-08T06:26:34Z</dcterms:created>
  <dcterms:modified xsi:type="dcterms:W3CDTF">2017-11-03T06:31:32Z</dcterms:modified>
</cp:coreProperties>
</file>