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3715" windowHeight="10005" activeTab="1"/>
  </bookViews>
  <sheets>
    <sheet name="Тореза 73" sheetId="1" r:id="rId1"/>
    <sheet name="Тореза 73 (2)" sheetId="2" r:id="rId2"/>
  </sheets>
  <calcPr calcId="125725"/>
</workbook>
</file>

<file path=xl/calcChain.xml><?xml version="1.0" encoding="utf-8"?>
<calcChain xmlns="http://schemas.openxmlformats.org/spreadsheetml/2006/main">
  <c r="I59" i="2"/>
  <c r="E58"/>
  <c r="I58" s="1"/>
  <c r="I57"/>
  <c r="E57"/>
  <c r="I56"/>
  <c r="E55"/>
  <c r="H54"/>
  <c r="E54"/>
  <c r="I54" s="1"/>
  <c r="C43"/>
  <c r="C36"/>
  <c r="H55" s="1"/>
  <c r="I55" s="1"/>
  <c r="Q21"/>
  <c r="O21"/>
  <c r="M21"/>
  <c r="E16"/>
  <c r="D16"/>
  <c r="C16"/>
  <c r="G15"/>
  <c r="G14"/>
  <c r="F12"/>
  <c r="F16" s="1"/>
  <c r="F11"/>
  <c r="C36" i="1"/>
  <c r="E58"/>
  <c r="I58" s="1"/>
  <c r="I57"/>
  <c r="E57"/>
  <c r="I56"/>
  <c r="I59"/>
  <c r="E54"/>
  <c r="E55"/>
  <c r="D16"/>
  <c r="E16"/>
  <c r="C43"/>
  <c r="H54" s="1"/>
  <c r="Q21"/>
  <c r="O21"/>
  <c r="M21"/>
  <c r="C16"/>
  <c r="G15"/>
  <c r="G14"/>
  <c r="F12"/>
  <c r="F11"/>
  <c r="I61" i="2" l="1"/>
  <c r="I54" i="1"/>
  <c r="H55"/>
  <c r="I55" s="1"/>
  <c r="F16"/>
  <c r="I61" l="1"/>
</calcChain>
</file>

<file path=xl/sharedStrings.xml><?xml version="1.0" encoding="utf-8"?>
<sst xmlns="http://schemas.openxmlformats.org/spreadsheetml/2006/main" count="212" uniqueCount="86">
  <si>
    <t>ООО "УК  Пионер"</t>
  </si>
  <si>
    <t xml:space="preserve">Отчет о стоимости выполненных работ по содержанию и текущему ремонту общего имущества жилого дома c I-VI  2017г.  </t>
  </si>
  <si>
    <t>по адресу: ул. Тореза 73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</si>
  <si>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</si>
  <si>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</si>
  <si>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</si>
  <si>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</si>
  <si>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</si>
  <si>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</si>
  <si>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</si>
  <si>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</si>
  <si>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</si>
  <si>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</si>
  <si>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</si>
  <si>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</si>
  <si>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Ремонт жилья</t>
  </si>
  <si>
    <t xml:space="preserve">Содержание жилья         </t>
  </si>
  <si>
    <t>Вывоз и утилизация ТКО</t>
  </si>
  <si>
    <t>Услуги Совета Дома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</si>
  <si>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</si>
  <si>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</si>
  <si>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</si>
  <si>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</si>
  <si>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</si>
  <si>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</si>
  <si>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</si>
  <si>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</si>
  <si>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</si>
  <si>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>Отключения,  осмотры, запуски систем г/х/в и отопления, ревизии, , мелкий ремонт на трубопроводе, пломбировка инд.приборов учета, снятие показаний с МОП</t>
  </si>
  <si>
    <t>Содержание строительных конструкций</t>
  </si>
  <si>
    <t>Мелкий ремонт строительных конструкций, очистка ливневок, флюгарок, уборка снежных намётов, сосулей.</t>
  </si>
  <si>
    <t xml:space="preserve">Услуги расчетных центров  по начислению  платежей </t>
  </si>
  <si>
    <t>ООО "ГЦРКП"</t>
  </si>
  <si>
    <t>Договор с ООО "ГЦРКП", ООО "Жилкомцентр"</t>
  </si>
  <si>
    <t>Дератизация, дезинсекция</t>
  </si>
  <si>
    <t>"Дезинфекционная станция""</t>
  </si>
  <si>
    <t xml:space="preserve">Обработка 1 раз в месяц от грызунов </t>
  </si>
  <si>
    <t xml:space="preserve">Аварийно-Диспетчерское обслуживание </t>
  </si>
  <si>
    <t>Договор обслуживания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</si>
  <si>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</si>
  <si>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</si>
  <si>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>Вознаграждение ПСД</t>
  </si>
  <si>
    <t>Коробейникова Ю.В.</t>
  </si>
  <si>
    <t>Протокол собрания</t>
  </si>
  <si>
    <t xml:space="preserve">Вывоз и утилизация КГО </t>
  </si>
  <si>
    <t>ООО "Эколэнд", ООО "УК Пионер"</t>
  </si>
  <si>
    <t xml:space="preserve"> Вывоз и утилизация КГО</t>
  </si>
  <si>
    <t>Услуги управления</t>
  </si>
  <si>
    <t>Договор управления</t>
  </si>
  <si>
    <t>Содержание контейнеров под ТБО</t>
  </si>
  <si>
    <t>ООО "ККЦ"</t>
  </si>
  <si>
    <t>т/о оьслуживание мусорных контейнеров</t>
  </si>
  <si>
    <t>Содержание придомовой территории</t>
  </si>
  <si>
    <t xml:space="preserve"> </t>
  </si>
  <si>
    <t>Ремонт внутридомового инженерного оборудования</t>
  </si>
  <si>
    <t>Замена стояков отопления, ремонт инженерного оборудования</t>
  </si>
  <si>
    <t xml:space="preserve">ООО "УК  Пионер" </t>
  </si>
  <si>
    <t>Замены и ремонты светильников</t>
  </si>
  <si>
    <t>ООО "Казыр"</t>
  </si>
  <si>
    <t>Согласовано:</t>
  </si>
  <si>
    <t>_________________________</t>
  </si>
  <si>
    <t xml:space="preserve">ПСД </t>
  </si>
  <si>
    <t>Ю.В.Коробейникова</t>
  </si>
  <si>
    <t xml:space="preserve">Директор </t>
  </si>
  <si>
    <t>В.А.Ляшенко</t>
  </si>
  <si>
    <t>Поступление от провайдеров и нежилых помещений</t>
  </si>
  <si>
    <t>Покос, песочница, песок, спил веток,</t>
  </si>
  <si>
    <t>Ремонт внутридомового электротехнического  оборудования</t>
  </si>
  <si>
    <t>Изготовление и установка  окон ПВХ</t>
  </si>
  <si>
    <t>Отделка оконных откосов</t>
  </si>
  <si>
    <t>1-подъезд</t>
  </si>
  <si>
    <t>Чистка подвала ( с Вывозом)</t>
  </si>
  <si>
    <t>Поступило от ЖКУ -РемСервис</t>
  </si>
  <si>
    <t>Сосотояние лицевого счета на 30.06.2017</t>
  </si>
  <si>
    <t>Поступило  в 2016г.</t>
  </si>
  <si>
    <t>израсходовано в 2016г.</t>
  </si>
  <si>
    <t>Сальдо на 30.06.2017</t>
  </si>
  <si>
    <t>Поступило  в 2017г.</t>
  </si>
  <si>
    <t>израсходовано в 2017г.</t>
  </si>
  <si>
    <t>ОДН х/в</t>
  </si>
  <si>
    <t>ОДН г/в</t>
  </si>
  <si>
    <t>ОДН электроэнергия</t>
  </si>
  <si>
    <t>ООО "Водоканал"</t>
  </si>
  <si>
    <t>ООО "КТС"</t>
  </si>
  <si>
    <t>ПАО "Кузбассэнергосбыт"</t>
  </si>
  <si>
    <t xml:space="preserve">Отчет о стоимости выполненных работ по содержанию и текущему ремонту общего имущества жилого дома за 2017г.  </t>
  </si>
</sst>
</file>

<file path=xl/styles.xml><?xml version="1.0" encoding="utf-8"?>
<styleSheet xmlns="http://schemas.openxmlformats.org/spreadsheetml/2006/main">
  <fonts count="28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6" fillId="0" borderId="1" xfId="0" applyFont="1" applyBorder="1"/>
    <xf numFmtId="0" fontId="8" fillId="0" borderId="1" xfId="0" applyFont="1" applyFill="1" applyBorder="1" applyAlignment="1">
      <alignment vertical="center"/>
    </xf>
    <xf numFmtId="0" fontId="0" fillId="0" borderId="1" xfId="0" applyBorder="1"/>
    <xf numFmtId="0" fontId="9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2" fontId="10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11" fillId="0" borderId="2" xfId="0" applyFont="1" applyFill="1" applyBorder="1"/>
    <xf numFmtId="0" fontId="12" fillId="0" borderId="2" xfId="0" applyFont="1" applyBorder="1"/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0" xfId="0" applyFont="1" applyFill="1" applyBorder="1"/>
    <xf numFmtId="0" fontId="0" fillId="2" borderId="1" xfId="0" applyFill="1" applyBorder="1"/>
    <xf numFmtId="0" fontId="9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14" fillId="0" borderId="2" xfId="0" applyNumberFormat="1" applyFont="1" applyFill="1" applyBorder="1" applyAlignment="1" applyProtection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16" fillId="0" borderId="3" xfId="0" applyNumberFormat="1" applyFont="1" applyFill="1" applyBorder="1" applyAlignment="1" applyProtection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2" xfId="0" applyNumberFormat="1" applyFont="1" applyFill="1" applyBorder="1" applyAlignment="1" applyProtection="1">
      <alignment horizontal="left" vertical="top"/>
    </xf>
    <xf numFmtId="0" fontId="18" fillId="0" borderId="2" xfId="0" applyNumberFormat="1" applyFont="1" applyFill="1" applyBorder="1" applyAlignment="1" applyProtection="1">
      <alignment horizontal="center" vertical="top" wrapText="1"/>
    </xf>
    <xf numFmtId="0" fontId="18" fillId="0" borderId="3" xfId="0" applyNumberFormat="1" applyFont="1" applyFill="1" applyBorder="1" applyAlignment="1" applyProtection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2" fontId="19" fillId="0" borderId="2" xfId="0" applyNumberFormat="1" applyFont="1" applyFill="1" applyBorder="1" applyAlignment="1" applyProtection="1">
      <alignment horizontal="right"/>
    </xf>
    <xf numFmtId="0" fontId="9" fillId="0" borderId="2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 wrapText="1"/>
    </xf>
    <xf numFmtId="0" fontId="18" fillId="0" borderId="3" xfId="0" applyNumberFormat="1" applyFont="1" applyFill="1" applyBorder="1" applyAlignment="1" applyProtection="1">
      <alignment horizontal="left" wrapText="1"/>
    </xf>
    <xf numFmtId="0" fontId="17" fillId="0" borderId="5" xfId="0" applyFont="1" applyBorder="1" applyAlignment="1">
      <alignment horizontal="left" wrapText="1"/>
    </xf>
    <xf numFmtId="2" fontId="20" fillId="0" borderId="2" xfId="0" applyNumberFormat="1" applyFont="1" applyFill="1" applyBorder="1" applyAlignment="1" applyProtection="1">
      <alignment horizontal="right"/>
    </xf>
    <xf numFmtId="0" fontId="8" fillId="0" borderId="2" xfId="0" applyNumberFormat="1" applyFont="1" applyBorder="1" applyAlignment="1">
      <alignment horizontal="center"/>
    </xf>
    <xf numFmtId="0" fontId="17" fillId="0" borderId="4" xfId="0" applyFont="1" applyBorder="1" applyAlignment="1">
      <alignment horizontal="left" wrapText="1"/>
    </xf>
    <xf numFmtId="0" fontId="18" fillId="0" borderId="3" xfId="0" applyNumberFormat="1" applyFont="1" applyFill="1" applyBorder="1" applyAlignment="1" applyProtection="1">
      <alignment horizontal="center" vertical="top"/>
    </xf>
    <xf numFmtId="0" fontId="9" fillId="0" borderId="4" xfId="0" applyFont="1" applyBorder="1" applyAlignment="1">
      <alignment horizontal="center" vertical="top"/>
    </xf>
    <xf numFmtId="2" fontId="20" fillId="0" borderId="2" xfId="0" applyNumberFormat="1" applyFont="1" applyFill="1" applyBorder="1" applyAlignment="1" applyProtection="1">
      <alignment horizontal="center" wrapText="1"/>
    </xf>
    <xf numFmtId="0" fontId="21" fillId="0" borderId="2" xfId="0" applyNumberFormat="1" applyFont="1" applyFill="1" applyBorder="1" applyAlignment="1" applyProtection="1">
      <alignment horizontal="center"/>
    </xf>
    <xf numFmtId="0" fontId="8" fillId="0" borderId="4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left" vertical="top"/>
    </xf>
    <xf numFmtId="2" fontId="10" fillId="0" borderId="2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vertical="top"/>
    </xf>
    <xf numFmtId="0" fontId="9" fillId="0" borderId="4" xfId="0" applyNumberFormat="1" applyFont="1" applyBorder="1" applyAlignment="1">
      <alignment horizontal="center"/>
    </xf>
    <xf numFmtId="0" fontId="25" fillId="0" borderId="3" xfId="0" applyNumberFormat="1" applyFont="1" applyFill="1" applyBorder="1" applyAlignment="1" applyProtection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8" fillId="0" borderId="9" xfId="0" applyNumberFormat="1" applyFont="1" applyFill="1" applyBorder="1" applyAlignment="1" applyProtection="1">
      <alignment horizontal="left" vertical="top"/>
    </xf>
    <xf numFmtId="0" fontId="9" fillId="0" borderId="10" xfId="0" applyFont="1" applyFill="1" applyBorder="1" applyAlignment="1">
      <alignment vertical="center" wrapText="1"/>
    </xf>
    <xf numFmtId="0" fontId="0" fillId="0" borderId="2" xfId="0" applyBorder="1"/>
    <xf numFmtId="0" fontId="8" fillId="0" borderId="2" xfId="0" applyFont="1" applyBorder="1"/>
    <xf numFmtId="0" fontId="27" fillId="0" borderId="2" xfId="0" applyFont="1" applyBorder="1"/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 wrapText="1"/>
    </xf>
    <xf numFmtId="0" fontId="0" fillId="0" borderId="3" xfId="0" applyBorder="1" applyAlignment="1"/>
    <xf numFmtId="0" fontId="27" fillId="0" borderId="2" xfId="0" applyFont="1" applyFill="1" applyBorder="1" applyAlignment="1">
      <alignment vertical="center" wrapText="1"/>
    </xf>
    <xf numFmtId="2" fontId="27" fillId="0" borderId="2" xfId="0" applyNumberFormat="1" applyFont="1" applyBorder="1"/>
    <xf numFmtId="0" fontId="27" fillId="0" borderId="3" xfId="0" applyFont="1" applyBorder="1" applyAlignment="1"/>
    <xf numFmtId="0" fontId="18" fillId="0" borderId="3" xfId="0" applyNumberFormat="1" applyFont="1" applyFill="1" applyBorder="1" applyAlignment="1" applyProtection="1">
      <alignment horizontal="left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4" xfId="0" applyNumberFormat="1" applyFont="1" applyBorder="1" applyAlignment="1">
      <alignment horizontal="center" wrapText="1"/>
    </xf>
    <xf numFmtId="0" fontId="11" fillId="0" borderId="5" xfId="0" applyNumberFormat="1" applyFont="1" applyBorder="1" applyAlignment="1">
      <alignment horizontal="center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4" xfId="0" applyNumberFormat="1" applyFont="1" applyBorder="1" applyAlignment="1">
      <alignment horizontal="center" wrapText="1"/>
    </xf>
    <xf numFmtId="0" fontId="11" fillId="0" borderId="5" xfId="0" applyNumberFormat="1" applyFont="1" applyBorder="1" applyAlignment="1">
      <alignment horizontal="center" wrapText="1"/>
    </xf>
    <xf numFmtId="0" fontId="0" fillId="0" borderId="3" xfId="0" applyBorder="1" applyAlignment="1"/>
    <xf numFmtId="0" fontId="18" fillId="0" borderId="3" xfId="0" applyNumberFormat="1" applyFont="1" applyFill="1" applyBorder="1" applyAlignment="1" applyProtection="1">
      <alignment horizontal="left" wrapText="1"/>
    </xf>
    <xf numFmtId="0" fontId="17" fillId="0" borderId="5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2" fontId="8" fillId="0" borderId="2" xfId="0" applyNumberFormat="1" applyFont="1" applyBorder="1" applyAlignment="1">
      <alignment vertical="center"/>
    </xf>
    <xf numFmtId="0" fontId="11" fillId="0" borderId="3" xfId="0" applyNumberFormat="1" applyFont="1" applyBorder="1" applyAlignment="1">
      <alignment horizontal="center" wrapText="1"/>
    </xf>
    <xf numFmtId="0" fontId="11" fillId="0" borderId="4" xfId="0" applyNumberFormat="1" applyFont="1" applyBorder="1" applyAlignment="1">
      <alignment horizontal="center" wrapText="1"/>
    </xf>
    <xf numFmtId="0" fontId="11" fillId="0" borderId="5" xfId="0" applyNumberFormat="1" applyFont="1" applyBorder="1" applyAlignment="1">
      <alignment horizontal="center" wrapText="1"/>
    </xf>
    <xf numFmtId="0" fontId="0" fillId="0" borderId="3" xfId="0" applyBorder="1" applyAlignment="1"/>
    <xf numFmtId="0" fontId="0" fillId="0" borderId="5" xfId="0" applyBorder="1" applyAlignment="1"/>
    <xf numFmtId="0" fontId="16" fillId="0" borderId="3" xfId="0" applyNumberFormat="1" applyFont="1" applyFill="1" applyBorder="1" applyAlignment="1" applyProtection="1">
      <alignment horizontal="left" vertical="top" wrapText="1"/>
    </xf>
    <xf numFmtId="0" fontId="22" fillId="0" borderId="5" xfId="0" applyFont="1" applyBorder="1" applyAlignment="1">
      <alignment vertical="top" wrapText="1"/>
    </xf>
    <xf numFmtId="0" fontId="21" fillId="0" borderId="3" xfId="0" applyNumberFormat="1" applyFont="1" applyFill="1" applyBorder="1" applyAlignment="1" applyProtection="1">
      <alignment horizontal="center" wrapText="1"/>
    </xf>
    <xf numFmtId="0" fontId="21" fillId="0" borderId="4" xfId="0" applyNumberFormat="1" applyFont="1" applyFill="1" applyBorder="1" applyAlignment="1" applyProtection="1">
      <alignment horizontal="center" wrapText="1"/>
    </xf>
    <xf numFmtId="0" fontId="21" fillId="0" borderId="5" xfId="0" applyNumberFormat="1" applyFont="1" applyFill="1" applyBorder="1" applyAlignment="1" applyProtection="1">
      <alignment horizontal="center" wrapText="1"/>
    </xf>
    <xf numFmtId="0" fontId="24" fillId="0" borderId="3" xfId="0" applyNumberFormat="1" applyFont="1" applyFill="1" applyBorder="1" applyAlignment="1" applyProtection="1">
      <alignment horizontal="center" wrapText="1"/>
    </xf>
    <xf numFmtId="0" fontId="24" fillId="0" borderId="4" xfId="0" applyNumberFormat="1" applyFont="1" applyFill="1" applyBorder="1" applyAlignment="1" applyProtection="1">
      <alignment horizontal="center" wrapText="1"/>
    </xf>
    <xf numFmtId="0" fontId="24" fillId="0" borderId="5" xfId="0" applyNumberFormat="1" applyFont="1" applyFill="1" applyBorder="1" applyAlignment="1" applyProtection="1">
      <alignment horizontal="center" wrapText="1"/>
    </xf>
    <xf numFmtId="0" fontId="21" fillId="0" borderId="3" xfId="0" applyNumberFormat="1" applyFont="1" applyFill="1" applyBorder="1" applyAlignment="1" applyProtection="1">
      <alignment horizontal="center"/>
    </xf>
    <xf numFmtId="0" fontId="21" fillId="0" borderId="4" xfId="0" applyNumberFormat="1" applyFont="1" applyFill="1" applyBorder="1" applyAlignment="1" applyProtection="1">
      <alignment horizontal="center"/>
    </xf>
    <xf numFmtId="0" fontId="21" fillId="0" borderId="5" xfId="0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>
      <alignment horizontal="left"/>
    </xf>
    <xf numFmtId="0" fontId="17" fillId="0" borderId="5" xfId="0" applyFont="1" applyBorder="1" applyAlignment="1">
      <alignment horizontal="left"/>
    </xf>
    <xf numFmtId="0" fontId="18" fillId="0" borderId="3" xfId="0" applyNumberFormat="1" applyFont="1" applyFill="1" applyBorder="1" applyAlignment="1" applyProtection="1">
      <alignment horizontal="left" wrapText="1"/>
    </xf>
    <xf numFmtId="0" fontId="0" fillId="0" borderId="5" xfId="0" applyBorder="1" applyAlignment="1">
      <alignment horizontal="left" wrapText="1"/>
    </xf>
    <xf numFmtId="0" fontId="14" fillId="0" borderId="3" xfId="0" applyNumberFormat="1" applyFont="1" applyFill="1" applyBorder="1" applyAlignment="1" applyProtection="1">
      <alignment horizontal="left" vertical="top"/>
    </xf>
    <xf numFmtId="0" fontId="15" fillId="0" borderId="5" xfId="0" applyFont="1" applyBorder="1" applyAlignment="1">
      <alignment horizontal="left" vertical="top"/>
    </xf>
    <xf numFmtId="0" fontId="14" fillId="0" borderId="3" xfId="0" applyNumberFormat="1" applyFont="1" applyFill="1" applyBorder="1" applyAlignment="1" applyProtection="1">
      <alignment horizontal="center" vertical="top" wrapText="1"/>
    </xf>
    <xf numFmtId="0" fontId="14" fillId="0" borderId="4" xfId="0" applyNumberFormat="1" applyFont="1" applyFill="1" applyBorder="1" applyAlignment="1" applyProtection="1">
      <alignment horizontal="center" vertical="top" wrapText="1"/>
    </xf>
    <xf numFmtId="0" fontId="14" fillId="0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Alignment="1">
      <alignment horizontal="left" wrapText="1"/>
    </xf>
    <xf numFmtId="0" fontId="13" fillId="0" borderId="6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3" fillId="0" borderId="7" xfId="0" applyNumberFormat="1" applyFont="1" applyFill="1" applyBorder="1" applyAlignment="1" applyProtection="1">
      <alignment horizontal="center" vertical="top"/>
    </xf>
    <xf numFmtId="0" fontId="13" fillId="0" borderId="8" xfId="0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3" xfId="0" applyFont="1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2" xfId="0" applyFont="1" applyBorder="1" applyAlignment="1">
      <alignment wrapText="1"/>
    </xf>
    <xf numFmtId="0" fontId="12" fillId="0" borderId="2" xfId="0" applyFont="1" applyBorder="1" applyAlignment="1"/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 wrapText="1"/>
    </xf>
    <xf numFmtId="2" fontId="8" fillId="0" borderId="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"/>
  <sheetViews>
    <sheetView zoomScaleNormal="70" workbookViewId="0">
      <selection activeCell="E45" sqref="E45"/>
    </sheetView>
  </sheetViews>
  <sheetFormatPr defaultRowHeight="15"/>
  <cols>
    <col min="1" max="1" width="22.7109375" customWidth="1"/>
    <col min="2" max="2" width="9.140625" hidden="1" customWidth="1"/>
    <col min="3" max="3" width="21.5703125" customWidth="1"/>
    <col min="4" max="4" width="25.28515625" customWidth="1"/>
    <col min="5" max="5" width="19.5703125" customWidth="1"/>
    <col min="6" max="6" width="2.42578125" hidden="1" customWidth="1"/>
    <col min="7" max="7" width="0.28515625" customWidth="1"/>
    <col min="8" max="8" width="22.7109375" customWidth="1"/>
    <col min="9" max="9" width="20.85546875" customWidth="1"/>
    <col min="13" max="17" width="0" hidden="1" customWidth="1"/>
  </cols>
  <sheetData>
    <row r="1" spans="1:17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</row>
    <row r="2" spans="1:17" ht="30.75" customHeight="1">
      <c r="A2" s="114" t="s">
        <v>1</v>
      </c>
      <c r="B2" s="114"/>
      <c r="C2" s="114"/>
      <c r="D2" s="114"/>
      <c r="E2" s="114"/>
      <c r="F2" s="115"/>
      <c r="G2" s="115"/>
      <c r="H2" s="115"/>
      <c r="I2" s="4"/>
      <c r="J2" s="4"/>
      <c r="K2" s="5"/>
      <c r="L2" s="6"/>
      <c r="M2" s="5"/>
    </row>
    <row r="3" spans="1:17" ht="15.75">
      <c r="A3" s="114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L3" s="7"/>
    </row>
    <row r="4" spans="1:17">
      <c r="L4" s="7"/>
    </row>
    <row r="5" spans="1:17" hidden="1">
      <c r="L5" s="8"/>
    </row>
    <row r="6" spans="1:17" hidden="1">
      <c r="L6" s="8"/>
    </row>
    <row r="7" spans="1:17" ht="26.25">
      <c r="A7" s="9" t="s">
        <v>3</v>
      </c>
      <c r="B7" s="10" t="s">
        <v>4</v>
      </c>
      <c r="C7" s="11">
        <v>4302.3</v>
      </c>
      <c r="D7" s="117" t="s">
        <v>5</v>
      </c>
      <c r="E7" s="118"/>
      <c r="F7" s="88"/>
      <c r="G7" s="9" t="s">
        <v>4</v>
      </c>
      <c r="H7" s="11">
        <v>1112.8</v>
      </c>
      <c r="L7" s="12"/>
    </row>
    <row r="8" spans="1:17">
      <c r="L8" s="12"/>
    </row>
    <row r="9" spans="1:17" ht="16.5" customHeight="1">
      <c r="A9" s="119" t="s">
        <v>6</v>
      </c>
      <c r="B9" s="119"/>
      <c r="C9" s="119"/>
      <c r="D9" s="119"/>
      <c r="E9" s="119"/>
      <c r="F9" s="119"/>
      <c r="G9" s="119"/>
      <c r="H9" s="119"/>
      <c r="L9" s="8"/>
    </row>
    <row r="10" spans="1:17" ht="46.5" customHeight="1">
      <c r="A10" s="13" t="s">
        <v>7</v>
      </c>
      <c r="B10" s="14"/>
      <c r="C10" s="15" t="s">
        <v>8</v>
      </c>
      <c r="D10" s="16" t="s">
        <v>9</v>
      </c>
      <c r="E10" s="16" t="s">
        <v>10</v>
      </c>
      <c r="F10" s="120" t="s">
        <v>11</v>
      </c>
      <c r="G10" s="121"/>
      <c r="H10" s="121"/>
      <c r="J10" s="8"/>
      <c r="M10" t="s">
        <v>12</v>
      </c>
      <c r="O10" t="s">
        <v>13</v>
      </c>
      <c r="Q10" t="s">
        <v>14</v>
      </c>
    </row>
    <row r="11" spans="1:17">
      <c r="A11" s="17" t="s">
        <v>15</v>
      </c>
      <c r="B11" s="18"/>
      <c r="C11" s="19">
        <v>99766.83</v>
      </c>
      <c r="D11" s="20">
        <v>157008.24</v>
      </c>
      <c r="E11" s="18">
        <v>150365.39000000001</v>
      </c>
      <c r="F11" s="122">
        <f>C11+D11-E11</f>
        <v>106409.68</v>
      </c>
      <c r="G11" s="122"/>
      <c r="H11" s="122"/>
      <c r="J11" s="21"/>
    </row>
    <row r="12" spans="1:17">
      <c r="A12" s="22" t="s">
        <v>16</v>
      </c>
      <c r="B12" s="18"/>
      <c r="C12" s="19">
        <v>176805.5</v>
      </c>
      <c r="D12" s="23">
        <v>308776.2</v>
      </c>
      <c r="E12" s="18">
        <v>279329.25</v>
      </c>
      <c r="F12" s="122">
        <f>C12+D12-E12</f>
        <v>206252.45</v>
      </c>
      <c r="G12" s="122"/>
      <c r="H12" s="122"/>
      <c r="J12" s="8"/>
      <c r="M12">
        <v>2223.39</v>
      </c>
      <c r="O12">
        <v>11972.1</v>
      </c>
      <c r="Q12">
        <v>19962.84</v>
      </c>
    </row>
    <row r="13" spans="1:17" s="26" customFormat="1" ht="48" customHeight="1">
      <c r="A13" s="22" t="s">
        <v>65</v>
      </c>
      <c r="B13" s="24"/>
      <c r="C13" s="24"/>
      <c r="D13" s="25"/>
      <c r="E13" s="25">
        <v>19243.2</v>
      </c>
      <c r="F13" s="25"/>
      <c r="G13" s="123"/>
      <c r="H13" s="124"/>
      <c r="I13"/>
      <c r="M13" s="26">
        <v>2139.02</v>
      </c>
      <c r="O13" s="26">
        <v>11517.8</v>
      </c>
      <c r="Q13" s="26">
        <v>19204.93</v>
      </c>
    </row>
    <row r="14" spans="1:17" ht="18.75" customHeight="1">
      <c r="A14" s="22" t="s">
        <v>17</v>
      </c>
      <c r="B14" s="18"/>
      <c r="C14" s="18">
        <v>27187.26</v>
      </c>
      <c r="D14" s="23">
        <v>55506.12</v>
      </c>
      <c r="E14" s="23">
        <v>52058.78</v>
      </c>
      <c r="F14" s="23"/>
      <c r="G14" s="123">
        <f>C14+D14-E14</f>
        <v>30634.600000000006</v>
      </c>
      <c r="H14" s="124"/>
      <c r="I14" s="27"/>
      <c r="M14">
        <v>2506.88</v>
      </c>
      <c r="O14">
        <v>13010.8</v>
      </c>
      <c r="Q14">
        <v>21203.25</v>
      </c>
    </row>
    <row r="15" spans="1:17" ht="18.75" customHeight="1">
      <c r="A15" s="22" t="s">
        <v>18</v>
      </c>
      <c r="B15" s="18"/>
      <c r="C15" s="18">
        <v>13218.54</v>
      </c>
      <c r="D15" s="23">
        <v>52202.400000000001</v>
      </c>
      <c r="E15" s="23">
        <v>46445.599999999999</v>
      </c>
      <c r="F15" s="23"/>
      <c r="G15" s="123">
        <f>C15+D15-E15</f>
        <v>18975.340000000004</v>
      </c>
      <c r="H15" s="124"/>
      <c r="I15" s="27"/>
    </row>
    <row r="16" spans="1:17" ht="17.25" customHeight="1">
      <c r="A16" s="17" t="s">
        <v>19</v>
      </c>
      <c r="B16" s="18"/>
      <c r="C16" s="18">
        <f>SUM(C11:C15)</f>
        <v>316978.13</v>
      </c>
      <c r="D16" s="23">
        <f>SUM(D11:D15)</f>
        <v>573492.96</v>
      </c>
      <c r="E16" s="23">
        <f>SUM(E11:E15)</f>
        <v>547442.22</v>
      </c>
      <c r="F16" s="122">
        <f>F11+F12+G13+G14+G15</f>
        <v>362272.07</v>
      </c>
      <c r="G16" s="122"/>
      <c r="H16" s="122"/>
      <c r="I16" s="27"/>
      <c r="M16">
        <v>2241.96</v>
      </c>
      <c r="O16">
        <v>11039.6</v>
      </c>
      <c r="Q16">
        <v>18350.330000000002</v>
      </c>
    </row>
    <row r="17" spans="1:17" ht="42" customHeight="1">
      <c r="A17" s="62" t="s">
        <v>72</v>
      </c>
      <c r="C17" s="63"/>
      <c r="D17" s="63"/>
      <c r="E17" s="65">
        <v>347593.35</v>
      </c>
      <c r="F17" s="63"/>
      <c r="G17" s="87"/>
      <c r="H17" s="88"/>
      <c r="M17">
        <v>2489.41</v>
      </c>
      <c r="O17">
        <v>13727.5</v>
      </c>
      <c r="Q17">
        <v>22901.119999999999</v>
      </c>
    </row>
    <row r="18" spans="1:17" ht="27.75" customHeight="1">
      <c r="A18" s="110" t="s">
        <v>20</v>
      </c>
      <c r="B18" s="111"/>
      <c r="C18" s="111"/>
      <c r="D18" s="111"/>
      <c r="E18" s="111"/>
      <c r="F18" s="111"/>
      <c r="G18" s="111"/>
      <c r="H18" s="111"/>
      <c r="M18">
        <v>1645.71</v>
      </c>
      <c r="O18">
        <v>9936.9</v>
      </c>
      <c r="Q18">
        <v>16478.32</v>
      </c>
    </row>
    <row r="19" spans="1:17" ht="14.25" customHeight="1">
      <c r="A19" s="112"/>
      <c r="B19" s="113"/>
      <c r="C19" s="113"/>
      <c r="D19" s="113"/>
      <c r="E19" s="113"/>
      <c r="F19" s="113"/>
      <c r="G19" s="113"/>
      <c r="H19" s="113"/>
      <c r="M19">
        <v>3364.57</v>
      </c>
      <c r="O19">
        <v>13201.8</v>
      </c>
      <c r="Q19">
        <v>22024.1</v>
      </c>
    </row>
    <row r="20" spans="1:17" ht="38.25" customHeight="1">
      <c r="A20" s="104" t="s">
        <v>21</v>
      </c>
      <c r="B20" s="105"/>
      <c r="C20" s="28" t="s">
        <v>22</v>
      </c>
      <c r="D20" s="29" t="s">
        <v>23</v>
      </c>
      <c r="E20" s="106" t="s">
        <v>24</v>
      </c>
      <c r="F20" s="107"/>
      <c r="G20" s="107"/>
      <c r="H20" s="108"/>
      <c r="M20">
        <v>3951.83</v>
      </c>
      <c r="O20">
        <v>11836.1</v>
      </c>
      <c r="Q20">
        <v>19011.18</v>
      </c>
    </row>
    <row r="21" spans="1:17" ht="15.75">
      <c r="A21" s="30" t="s">
        <v>25</v>
      </c>
      <c r="B21" s="31"/>
      <c r="C21" s="32"/>
      <c r="D21" s="33"/>
      <c r="E21" s="34"/>
      <c r="F21" s="35"/>
      <c r="G21" s="35"/>
      <c r="H21" s="36"/>
      <c r="M21">
        <f>SUM(M12:M20)</f>
        <v>20562.769999999997</v>
      </c>
      <c r="O21">
        <f>SUM(O12:O20)</f>
        <v>96242.6</v>
      </c>
      <c r="Q21">
        <f>SUM(Q12:Q20)</f>
        <v>159136.07</v>
      </c>
    </row>
    <row r="22" spans="1:17" ht="48" customHeight="1">
      <c r="A22" s="37" t="s">
        <v>26</v>
      </c>
      <c r="B22" s="31"/>
      <c r="C22" s="38">
        <v>10638</v>
      </c>
      <c r="D22" s="39" t="s">
        <v>27</v>
      </c>
      <c r="E22" s="84" t="s">
        <v>28</v>
      </c>
      <c r="F22" s="85"/>
      <c r="G22" s="85"/>
      <c r="H22" s="86"/>
    </row>
    <row r="23" spans="1:17" ht="39.75" customHeight="1">
      <c r="A23" s="37" t="s">
        <v>29</v>
      </c>
      <c r="B23" s="31"/>
      <c r="C23" s="38">
        <v>7850</v>
      </c>
      <c r="D23" s="39" t="s">
        <v>27</v>
      </c>
      <c r="E23" s="84" t="s">
        <v>30</v>
      </c>
      <c r="F23" s="85"/>
      <c r="G23" s="85"/>
      <c r="H23" s="86"/>
    </row>
    <row r="24" spans="1:17" ht="28.5" customHeight="1">
      <c r="A24" s="102" t="s">
        <v>31</v>
      </c>
      <c r="B24" s="109"/>
      <c r="C24" s="38">
        <v>10088.43</v>
      </c>
      <c r="D24" s="39" t="s">
        <v>32</v>
      </c>
      <c r="E24" s="84" t="s">
        <v>33</v>
      </c>
      <c r="F24" s="85"/>
      <c r="G24" s="85"/>
      <c r="H24" s="86"/>
    </row>
    <row r="25" spans="1:17" ht="33.75" customHeight="1">
      <c r="A25" s="100" t="s">
        <v>34</v>
      </c>
      <c r="B25" s="101"/>
      <c r="C25" s="38">
        <v>3271.65</v>
      </c>
      <c r="D25" s="40" t="s">
        <v>35</v>
      </c>
      <c r="E25" s="84" t="s">
        <v>36</v>
      </c>
      <c r="F25" s="85"/>
      <c r="G25" s="85"/>
      <c r="H25" s="86"/>
    </row>
    <row r="26" spans="1:17" ht="33" customHeight="1">
      <c r="A26" s="102" t="s">
        <v>37</v>
      </c>
      <c r="B26" s="103"/>
      <c r="C26" s="38">
        <v>46464.84</v>
      </c>
      <c r="D26" s="39" t="s">
        <v>27</v>
      </c>
      <c r="E26" s="84" t="s">
        <v>38</v>
      </c>
      <c r="F26" s="85"/>
      <c r="G26" s="85"/>
      <c r="H26" s="86"/>
    </row>
    <row r="27" spans="1:17" ht="34.5" customHeight="1">
      <c r="A27" s="41" t="s">
        <v>39</v>
      </c>
      <c r="B27" s="42"/>
      <c r="C27" s="38">
        <v>98437.55</v>
      </c>
      <c r="D27" s="39" t="s">
        <v>27</v>
      </c>
      <c r="E27" s="84" t="s">
        <v>40</v>
      </c>
      <c r="F27" s="85"/>
      <c r="G27" s="85"/>
      <c r="H27" s="86"/>
    </row>
    <row r="28" spans="1:17" ht="30.75" customHeight="1">
      <c r="A28" s="41" t="s">
        <v>41</v>
      </c>
      <c r="B28" s="42"/>
      <c r="C28" s="38">
        <v>45855.12</v>
      </c>
      <c r="D28" s="39" t="s">
        <v>42</v>
      </c>
      <c r="E28" s="84" t="s">
        <v>43</v>
      </c>
      <c r="F28" s="85"/>
      <c r="G28" s="85"/>
      <c r="H28" s="86"/>
    </row>
    <row r="29" spans="1:17" ht="30" customHeight="1">
      <c r="A29" s="41" t="s">
        <v>44</v>
      </c>
      <c r="B29" s="42"/>
      <c r="C29" s="38">
        <v>9034.83</v>
      </c>
      <c r="D29" s="40" t="s">
        <v>45</v>
      </c>
      <c r="E29" s="84" t="s">
        <v>46</v>
      </c>
      <c r="F29" s="85"/>
      <c r="G29" s="85"/>
      <c r="H29" s="86"/>
    </row>
    <row r="30" spans="1:17" ht="30.75" customHeight="1">
      <c r="A30" s="41" t="s">
        <v>47</v>
      </c>
      <c r="B30" s="42"/>
      <c r="C30" s="38">
        <v>51627.6</v>
      </c>
      <c r="D30" s="39" t="s">
        <v>27</v>
      </c>
      <c r="E30" s="84" t="s">
        <v>48</v>
      </c>
      <c r="F30" s="85"/>
      <c r="G30" s="85"/>
      <c r="H30" s="86"/>
    </row>
    <row r="31" spans="1:17" ht="51.75" customHeight="1">
      <c r="A31" s="41" t="s">
        <v>49</v>
      </c>
      <c r="B31" s="42"/>
      <c r="C31" s="38">
        <v>6453.45</v>
      </c>
      <c r="D31" s="40" t="s">
        <v>50</v>
      </c>
      <c r="E31" s="84" t="s">
        <v>51</v>
      </c>
      <c r="F31" s="85"/>
      <c r="G31" s="85"/>
      <c r="H31" s="86"/>
    </row>
    <row r="32" spans="1:17" ht="46.5" customHeight="1">
      <c r="A32" s="41" t="s">
        <v>52</v>
      </c>
      <c r="B32" s="42"/>
      <c r="C32" s="43">
        <v>6250</v>
      </c>
      <c r="D32" s="44" t="s">
        <v>27</v>
      </c>
      <c r="E32" s="84" t="s">
        <v>66</v>
      </c>
      <c r="F32" s="85"/>
      <c r="G32" s="85"/>
      <c r="H32" s="86"/>
    </row>
    <row r="33" spans="1:8" ht="29.25" customHeight="1">
      <c r="A33" s="72" t="s">
        <v>79</v>
      </c>
      <c r="B33" s="45"/>
      <c r="C33" s="43">
        <v>29203.19</v>
      </c>
      <c r="D33" s="44" t="s">
        <v>82</v>
      </c>
      <c r="E33" s="73"/>
      <c r="F33" s="74"/>
      <c r="G33" s="74"/>
      <c r="H33" s="75"/>
    </row>
    <row r="34" spans="1:8" ht="24" customHeight="1">
      <c r="A34" s="72" t="s">
        <v>80</v>
      </c>
      <c r="B34" s="45"/>
      <c r="C34" s="43">
        <v>24709.49</v>
      </c>
      <c r="D34" s="44" t="s">
        <v>83</v>
      </c>
      <c r="E34" s="73"/>
      <c r="F34" s="74"/>
      <c r="G34" s="74"/>
      <c r="H34" s="75"/>
    </row>
    <row r="35" spans="1:8" ht="24.75" customHeight="1">
      <c r="A35" s="72" t="s">
        <v>81</v>
      </c>
      <c r="B35" s="45"/>
      <c r="C35" s="43">
        <v>11457.27</v>
      </c>
      <c r="D35" s="44" t="s">
        <v>84</v>
      </c>
      <c r="E35" s="84"/>
      <c r="F35" s="85"/>
      <c r="G35" s="85"/>
      <c r="H35" s="86"/>
    </row>
    <row r="36" spans="1:8" ht="27" customHeight="1">
      <c r="A36" s="46" t="s">
        <v>19</v>
      </c>
      <c r="B36" s="47"/>
      <c r="C36" s="48">
        <f>C22+C23+C24+C25+C26+C27+C28+C29+C30+C31+C32+C33+C34+C35</f>
        <v>361341.42</v>
      </c>
      <c r="D36" s="49" t="s">
        <v>53</v>
      </c>
      <c r="E36" s="97"/>
      <c r="F36" s="98"/>
      <c r="G36" s="98"/>
      <c r="H36" s="99"/>
    </row>
    <row r="37" spans="1:8" ht="27.75" customHeight="1">
      <c r="A37" s="89" t="s">
        <v>15</v>
      </c>
      <c r="B37" s="90"/>
      <c r="C37" s="52"/>
      <c r="D37" s="50"/>
      <c r="E37" s="91"/>
      <c r="F37" s="92"/>
      <c r="G37" s="92"/>
      <c r="H37" s="93"/>
    </row>
    <row r="38" spans="1:8" ht="45.75" customHeight="1">
      <c r="A38" s="37" t="s">
        <v>54</v>
      </c>
      <c r="B38" s="51"/>
      <c r="C38" s="52">
        <v>11367.5</v>
      </c>
      <c r="D38" s="53" t="s">
        <v>0</v>
      </c>
      <c r="E38" s="94" t="s">
        <v>55</v>
      </c>
      <c r="F38" s="95"/>
      <c r="G38" s="95"/>
      <c r="H38" s="96"/>
    </row>
    <row r="39" spans="1:8" ht="38.25">
      <c r="A39" s="37" t="s">
        <v>67</v>
      </c>
      <c r="B39" s="54"/>
      <c r="C39" s="52">
        <v>4932</v>
      </c>
      <c r="D39" s="39" t="s">
        <v>56</v>
      </c>
      <c r="E39" s="84" t="s">
        <v>57</v>
      </c>
      <c r="F39" s="85"/>
      <c r="G39" s="85"/>
      <c r="H39" s="86"/>
    </row>
    <row r="40" spans="1:8" ht="33" customHeight="1">
      <c r="A40" s="37" t="s">
        <v>68</v>
      </c>
      <c r="B40" s="54"/>
      <c r="C40" s="52">
        <v>119211</v>
      </c>
      <c r="D40" s="55" t="s">
        <v>58</v>
      </c>
      <c r="E40" s="84"/>
      <c r="F40" s="85"/>
      <c r="G40" s="85"/>
      <c r="H40" s="86"/>
    </row>
    <row r="41" spans="1:8" ht="27.75" customHeight="1">
      <c r="A41" s="37" t="s">
        <v>69</v>
      </c>
      <c r="B41" s="54"/>
      <c r="C41" s="52">
        <v>8000</v>
      </c>
      <c r="D41" s="53" t="s">
        <v>0</v>
      </c>
      <c r="E41" s="84" t="s">
        <v>70</v>
      </c>
      <c r="F41" s="85"/>
      <c r="G41" s="85"/>
      <c r="H41" s="86"/>
    </row>
    <row r="42" spans="1:8" ht="27.75" customHeight="1">
      <c r="A42" s="37" t="s">
        <v>71</v>
      </c>
      <c r="B42" s="54"/>
      <c r="C42" s="52">
        <v>4800</v>
      </c>
      <c r="D42" s="53" t="s">
        <v>0</v>
      </c>
      <c r="E42" s="84"/>
      <c r="F42" s="85"/>
      <c r="G42" s="85"/>
      <c r="H42" s="86"/>
    </row>
    <row r="43" spans="1:8" ht="23.25" customHeight="1">
      <c r="A43" s="56" t="s">
        <v>19</v>
      </c>
      <c r="B43" s="54"/>
      <c r="C43" s="57">
        <f>SUM(C38:C42)</f>
        <v>148310.5</v>
      </c>
      <c r="D43" s="58"/>
      <c r="E43" s="59"/>
      <c r="F43" s="54"/>
      <c r="G43" s="54"/>
      <c r="H43" s="60"/>
    </row>
    <row r="44" spans="1:8">
      <c r="A44" s="61"/>
      <c r="B44" s="54"/>
    </row>
    <row r="45" spans="1:8" ht="18" customHeight="1">
      <c r="A45" t="s">
        <v>59</v>
      </c>
      <c r="C45" t="s">
        <v>60</v>
      </c>
    </row>
    <row r="46" spans="1:8" ht="16.5" customHeight="1"/>
    <row r="47" spans="1:8">
      <c r="A47" t="s">
        <v>61</v>
      </c>
      <c r="E47" t="s">
        <v>62</v>
      </c>
    </row>
    <row r="49" spans="1:9" ht="27" customHeight="1">
      <c r="A49" t="s">
        <v>63</v>
      </c>
      <c r="E49" t="s">
        <v>64</v>
      </c>
    </row>
    <row r="52" spans="1:9">
      <c r="A52" t="s">
        <v>73</v>
      </c>
    </row>
    <row r="53" spans="1:9">
      <c r="C53" s="63" t="s">
        <v>74</v>
      </c>
      <c r="D53" s="63" t="s">
        <v>75</v>
      </c>
      <c r="E53" s="63" t="s">
        <v>77</v>
      </c>
      <c r="F53" s="63" t="s">
        <v>75</v>
      </c>
      <c r="G53" s="63"/>
      <c r="H53" s="68" t="s">
        <v>78</v>
      </c>
      <c r="I53" s="63" t="s">
        <v>76</v>
      </c>
    </row>
    <row r="54" spans="1:9" ht="28.5" customHeight="1">
      <c r="A54" s="66" t="s">
        <v>15</v>
      </c>
      <c r="C54" s="65">
        <v>98702.26</v>
      </c>
      <c r="D54" s="65">
        <v>141831.5</v>
      </c>
      <c r="E54" s="65">
        <f>E11</f>
        <v>150365.39000000001</v>
      </c>
      <c r="F54" s="65" t="s">
        <v>75</v>
      </c>
      <c r="G54" s="65"/>
      <c r="H54" s="71">
        <f>C43</f>
        <v>148310.5</v>
      </c>
      <c r="I54" s="65">
        <f>C54-D54+E54-H54</f>
        <v>-41074.349999999991</v>
      </c>
    </row>
    <row r="55" spans="1:9" ht="27" customHeight="1">
      <c r="A55" s="67" t="s">
        <v>16</v>
      </c>
      <c r="C55" s="65">
        <v>184661.1</v>
      </c>
      <c r="D55" s="65">
        <v>250626.44</v>
      </c>
      <c r="E55" s="65">
        <f>E12</f>
        <v>279329.25</v>
      </c>
      <c r="F55" s="65"/>
      <c r="G55" s="65"/>
      <c r="H55" s="70">
        <f>C36</f>
        <v>361341.42</v>
      </c>
      <c r="I55" s="70">
        <f>C55-D55+E55-H55</f>
        <v>-147977.50999999998</v>
      </c>
    </row>
    <row r="56" spans="1:9" ht="47.25">
      <c r="A56" s="67" t="s">
        <v>65</v>
      </c>
      <c r="C56" s="65">
        <v>13036</v>
      </c>
      <c r="D56" s="65"/>
      <c r="E56" s="70">
        <v>19243.2</v>
      </c>
      <c r="F56" s="65"/>
      <c r="G56" s="65"/>
      <c r="H56" s="65"/>
      <c r="I56" s="70">
        <f>C56+E56</f>
        <v>32279.200000000001</v>
      </c>
    </row>
    <row r="57" spans="1:9" ht="31.5">
      <c r="A57" s="67" t="s">
        <v>17</v>
      </c>
      <c r="C57" s="65">
        <v>35149.660000000003</v>
      </c>
      <c r="D57" s="65">
        <v>62336.92</v>
      </c>
      <c r="E57" s="70">
        <f>E14</f>
        <v>52058.78</v>
      </c>
      <c r="F57" s="65"/>
      <c r="G57" s="65"/>
      <c r="H57" s="70">
        <v>56790.36</v>
      </c>
      <c r="I57" s="70">
        <f>C57-D57+E57-H57</f>
        <v>-31918.839999999997</v>
      </c>
    </row>
    <row r="58" spans="1:9" ht="32.25" customHeight="1">
      <c r="A58" s="67" t="s">
        <v>18</v>
      </c>
      <c r="C58" s="65">
        <v>30283.46</v>
      </c>
      <c r="D58" s="65">
        <v>22611</v>
      </c>
      <c r="E58" s="70">
        <f>E15</f>
        <v>46445.599999999999</v>
      </c>
      <c r="F58" s="65"/>
      <c r="G58" s="65"/>
      <c r="H58" s="65">
        <v>45855.12</v>
      </c>
      <c r="I58" s="70">
        <f>C58-D58+E58-H58</f>
        <v>8262.9399999999951</v>
      </c>
    </row>
    <row r="59" spans="1:9" ht="31.5">
      <c r="A59" s="69" t="s">
        <v>72</v>
      </c>
      <c r="C59" s="65"/>
      <c r="D59" s="65"/>
      <c r="E59" s="65">
        <v>347593.35</v>
      </c>
      <c r="F59" s="65"/>
      <c r="G59" s="65"/>
      <c r="H59" s="65"/>
      <c r="I59" s="65">
        <f>E59-H59</f>
        <v>347593.35</v>
      </c>
    </row>
    <row r="60" spans="1:9">
      <c r="A60" s="63"/>
    </row>
    <row r="61" spans="1:9" ht="18.75">
      <c r="A61" s="64" t="s">
        <v>19</v>
      </c>
      <c r="I61" s="3">
        <f>SUM(I54:I60)</f>
        <v>167164.79</v>
      </c>
    </row>
  </sheetData>
  <mergeCells count="38">
    <mergeCell ref="A18:H19"/>
    <mergeCell ref="A2:H2"/>
    <mergeCell ref="A3:J3"/>
    <mergeCell ref="D7:F7"/>
    <mergeCell ref="A9:H9"/>
    <mergeCell ref="F10:H10"/>
    <mergeCell ref="F11:H11"/>
    <mergeCell ref="F12:H12"/>
    <mergeCell ref="G13:H13"/>
    <mergeCell ref="G14:H14"/>
    <mergeCell ref="G15:H15"/>
    <mergeCell ref="F16:H16"/>
    <mergeCell ref="A26:B26"/>
    <mergeCell ref="E26:H26"/>
    <mergeCell ref="E27:H27"/>
    <mergeCell ref="E28:H28"/>
    <mergeCell ref="A20:B20"/>
    <mergeCell ref="E20:H20"/>
    <mergeCell ref="E22:H22"/>
    <mergeCell ref="E23:H23"/>
    <mergeCell ref="A24:B24"/>
    <mergeCell ref="E24:H24"/>
    <mergeCell ref="E42:H42"/>
    <mergeCell ref="G17:H17"/>
    <mergeCell ref="A37:B37"/>
    <mergeCell ref="E37:H37"/>
    <mergeCell ref="E38:H38"/>
    <mergeCell ref="E39:H39"/>
    <mergeCell ref="E40:H40"/>
    <mergeCell ref="E41:H41"/>
    <mergeCell ref="E29:H29"/>
    <mergeCell ref="E30:H30"/>
    <mergeCell ref="E31:H31"/>
    <mergeCell ref="E32:H32"/>
    <mergeCell ref="E35:H35"/>
    <mergeCell ref="E36:H36"/>
    <mergeCell ref="A25:B25"/>
    <mergeCell ref="E25:H2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tabSelected="1" zoomScaleNormal="70" workbookViewId="0">
      <selection activeCell="I10" sqref="I10"/>
    </sheetView>
  </sheetViews>
  <sheetFormatPr defaultRowHeight="15"/>
  <cols>
    <col min="1" max="1" width="22.7109375" customWidth="1"/>
    <col min="2" max="2" width="9.140625" hidden="1" customWidth="1"/>
    <col min="3" max="3" width="21.5703125" customWidth="1"/>
    <col min="4" max="4" width="25.28515625" customWidth="1"/>
    <col min="5" max="5" width="19.5703125" customWidth="1"/>
    <col min="6" max="6" width="2.42578125" hidden="1" customWidth="1"/>
    <col min="7" max="7" width="0.28515625" customWidth="1"/>
    <col min="8" max="8" width="22.7109375" customWidth="1"/>
    <col min="9" max="9" width="20.85546875" customWidth="1"/>
    <col min="13" max="17" width="0" hidden="1" customWidth="1"/>
  </cols>
  <sheetData>
    <row r="1" spans="1:17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</row>
    <row r="2" spans="1:17" ht="30.75" customHeight="1">
      <c r="A2" s="114" t="s">
        <v>85</v>
      </c>
      <c r="B2" s="114"/>
      <c r="C2" s="114"/>
      <c r="D2" s="114"/>
      <c r="E2" s="114"/>
      <c r="F2" s="115"/>
      <c r="G2" s="115"/>
      <c r="H2" s="115"/>
      <c r="I2" s="4"/>
      <c r="J2" s="4"/>
      <c r="K2" s="5"/>
      <c r="L2" s="6"/>
      <c r="M2" s="5"/>
    </row>
    <row r="3" spans="1:17" ht="15.75">
      <c r="A3" s="114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L3" s="7"/>
    </row>
    <row r="4" spans="1:17">
      <c r="L4" s="7"/>
    </row>
    <row r="5" spans="1:17" hidden="1">
      <c r="L5" s="8"/>
    </row>
    <row r="6" spans="1:17" hidden="1">
      <c r="L6" s="8"/>
    </row>
    <row r="7" spans="1:17" ht="26.25">
      <c r="A7" s="9" t="s">
        <v>3</v>
      </c>
      <c r="B7" s="10" t="s">
        <v>4</v>
      </c>
      <c r="C7" s="11">
        <v>4302.3</v>
      </c>
      <c r="D7" s="117" t="s">
        <v>5</v>
      </c>
      <c r="E7" s="118"/>
      <c r="F7" s="88"/>
      <c r="G7" s="9" t="s">
        <v>4</v>
      </c>
      <c r="H7" s="11">
        <v>1112.8</v>
      </c>
      <c r="L7" s="12"/>
    </row>
    <row r="8" spans="1:17">
      <c r="L8" s="12"/>
    </row>
    <row r="9" spans="1:17" ht="16.5" customHeight="1">
      <c r="A9" s="119" t="s">
        <v>6</v>
      </c>
      <c r="B9" s="119"/>
      <c r="C9" s="119"/>
      <c r="D9" s="119"/>
      <c r="E9" s="119"/>
      <c r="F9" s="119"/>
      <c r="G9" s="119"/>
      <c r="H9" s="119"/>
      <c r="L9" s="8"/>
    </row>
    <row r="10" spans="1:17" ht="46.5" customHeight="1">
      <c r="A10" s="13" t="s">
        <v>7</v>
      </c>
      <c r="B10" s="14"/>
      <c r="C10" s="82" t="s">
        <v>8</v>
      </c>
      <c r="D10" s="16" t="s">
        <v>9</v>
      </c>
      <c r="E10" s="16" t="s">
        <v>10</v>
      </c>
      <c r="F10" s="120" t="s">
        <v>11</v>
      </c>
      <c r="G10" s="121"/>
      <c r="H10" s="121"/>
      <c r="J10" s="8"/>
      <c r="M10" t="s">
        <v>12</v>
      </c>
      <c r="O10" t="s">
        <v>13</v>
      </c>
      <c r="Q10" t="s">
        <v>14</v>
      </c>
    </row>
    <row r="11" spans="1:17">
      <c r="A11" s="17" t="s">
        <v>15</v>
      </c>
      <c r="B11" s="18"/>
      <c r="C11" s="19">
        <v>99766.83</v>
      </c>
      <c r="D11" s="20">
        <v>157008.24</v>
      </c>
      <c r="E11" s="18">
        <v>150365.39000000001</v>
      </c>
      <c r="F11" s="122">
        <f>C11+D11-E11</f>
        <v>106409.68</v>
      </c>
      <c r="G11" s="122"/>
      <c r="H11" s="122"/>
      <c r="J11" s="21"/>
    </row>
    <row r="12" spans="1:17">
      <c r="A12" s="22" t="s">
        <v>16</v>
      </c>
      <c r="B12" s="18"/>
      <c r="C12" s="19">
        <v>176805.5</v>
      </c>
      <c r="D12" s="83">
        <v>308776.2</v>
      </c>
      <c r="E12" s="18">
        <v>279329.25</v>
      </c>
      <c r="F12" s="122">
        <f>C12+D12-E12</f>
        <v>206252.45</v>
      </c>
      <c r="G12" s="122"/>
      <c r="H12" s="122"/>
      <c r="J12" s="8"/>
      <c r="M12">
        <v>2223.39</v>
      </c>
      <c r="O12">
        <v>11972.1</v>
      </c>
      <c r="Q12">
        <v>19962.84</v>
      </c>
    </row>
    <row r="13" spans="1:17" s="26" customFormat="1" ht="48" customHeight="1">
      <c r="A13" s="22" t="s">
        <v>65</v>
      </c>
      <c r="B13" s="24"/>
      <c r="C13" s="24"/>
      <c r="D13" s="25"/>
      <c r="E13" s="25">
        <v>19243.2</v>
      </c>
      <c r="F13" s="25"/>
      <c r="G13" s="123"/>
      <c r="H13" s="124"/>
      <c r="I13"/>
      <c r="M13" s="26">
        <v>2139.02</v>
      </c>
      <c r="O13" s="26">
        <v>11517.8</v>
      </c>
      <c r="Q13" s="26">
        <v>19204.93</v>
      </c>
    </row>
    <row r="14" spans="1:17" ht="18.75" customHeight="1">
      <c r="A14" s="22" t="s">
        <v>17</v>
      </c>
      <c r="B14" s="18"/>
      <c r="C14" s="18">
        <v>27187.26</v>
      </c>
      <c r="D14" s="83">
        <v>55506.12</v>
      </c>
      <c r="E14" s="83">
        <v>52058.78</v>
      </c>
      <c r="F14" s="83"/>
      <c r="G14" s="123">
        <f>C14+D14-E14</f>
        <v>30634.600000000006</v>
      </c>
      <c r="H14" s="124"/>
      <c r="I14" s="27"/>
      <c r="M14">
        <v>2506.88</v>
      </c>
      <c r="O14">
        <v>13010.8</v>
      </c>
      <c r="Q14">
        <v>21203.25</v>
      </c>
    </row>
    <row r="15" spans="1:17" ht="18.75" customHeight="1">
      <c r="A15" s="22" t="s">
        <v>18</v>
      </c>
      <c r="B15" s="18"/>
      <c r="C15" s="18">
        <v>13218.54</v>
      </c>
      <c r="D15" s="83">
        <v>52202.400000000001</v>
      </c>
      <c r="E15" s="83">
        <v>46445.599999999999</v>
      </c>
      <c r="F15" s="83"/>
      <c r="G15" s="123">
        <f>C15+D15-E15</f>
        <v>18975.340000000004</v>
      </c>
      <c r="H15" s="124"/>
      <c r="I15" s="27"/>
    </row>
    <row r="16" spans="1:17" ht="17.25" customHeight="1">
      <c r="A16" s="17" t="s">
        <v>19</v>
      </c>
      <c r="B16" s="18"/>
      <c r="C16" s="18">
        <f>SUM(C11:C15)</f>
        <v>316978.13</v>
      </c>
      <c r="D16" s="83">
        <f>SUM(D11:D15)</f>
        <v>573492.96</v>
      </c>
      <c r="E16" s="83">
        <f>SUM(E11:E15)</f>
        <v>547442.22</v>
      </c>
      <c r="F16" s="122">
        <f>F11+F12+G13+G14+G15</f>
        <v>362272.07</v>
      </c>
      <c r="G16" s="122"/>
      <c r="H16" s="122"/>
      <c r="I16" s="27"/>
      <c r="M16">
        <v>2241.96</v>
      </c>
      <c r="O16">
        <v>11039.6</v>
      </c>
      <c r="Q16">
        <v>18350.330000000002</v>
      </c>
    </row>
    <row r="17" spans="1:17" ht="42" customHeight="1">
      <c r="A17" s="62" t="s">
        <v>72</v>
      </c>
      <c r="C17" s="63"/>
      <c r="D17" s="63"/>
      <c r="E17" s="65">
        <v>347593.35</v>
      </c>
      <c r="F17" s="63"/>
      <c r="G17" s="87"/>
      <c r="H17" s="88"/>
      <c r="M17">
        <v>2489.41</v>
      </c>
      <c r="O17">
        <v>13727.5</v>
      </c>
      <c r="Q17">
        <v>22901.119999999999</v>
      </c>
    </row>
    <row r="18" spans="1:17" ht="27.75" customHeight="1">
      <c r="A18" s="110" t="s">
        <v>20</v>
      </c>
      <c r="B18" s="111"/>
      <c r="C18" s="111"/>
      <c r="D18" s="111"/>
      <c r="E18" s="111"/>
      <c r="F18" s="111"/>
      <c r="G18" s="111"/>
      <c r="H18" s="111"/>
      <c r="M18">
        <v>1645.71</v>
      </c>
      <c r="O18">
        <v>9936.9</v>
      </c>
      <c r="Q18">
        <v>16478.32</v>
      </c>
    </row>
    <row r="19" spans="1:17" ht="14.25" customHeight="1">
      <c r="A19" s="112"/>
      <c r="B19" s="113"/>
      <c r="C19" s="113"/>
      <c r="D19" s="113"/>
      <c r="E19" s="113"/>
      <c r="F19" s="113"/>
      <c r="G19" s="113"/>
      <c r="H19" s="113"/>
      <c r="M19">
        <v>3364.57</v>
      </c>
      <c r="O19">
        <v>13201.8</v>
      </c>
      <c r="Q19">
        <v>22024.1</v>
      </c>
    </row>
    <row r="20" spans="1:17" ht="38.25" customHeight="1">
      <c r="A20" s="104" t="s">
        <v>21</v>
      </c>
      <c r="B20" s="105"/>
      <c r="C20" s="28" t="s">
        <v>22</v>
      </c>
      <c r="D20" s="29" t="s">
        <v>23</v>
      </c>
      <c r="E20" s="106" t="s">
        <v>24</v>
      </c>
      <c r="F20" s="107"/>
      <c r="G20" s="107"/>
      <c r="H20" s="108"/>
      <c r="M20">
        <v>3951.83</v>
      </c>
      <c r="O20">
        <v>11836.1</v>
      </c>
      <c r="Q20">
        <v>19011.18</v>
      </c>
    </row>
    <row r="21" spans="1:17" ht="15.75">
      <c r="A21" s="30" t="s">
        <v>25</v>
      </c>
      <c r="B21" s="31"/>
      <c r="C21" s="32"/>
      <c r="D21" s="33"/>
      <c r="E21" s="34"/>
      <c r="F21" s="35"/>
      <c r="G21" s="35"/>
      <c r="H21" s="36"/>
      <c r="M21">
        <f>SUM(M12:M20)</f>
        <v>20562.769999999997</v>
      </c>
      <c r="O21">
        <f>SUM(O12:O20)</f>
        <v>96242.6</v>
      </c>
      <c r="Q21">
        <f>SUM(Q12:Q20)</f>
        <v>159136.07</v>
      </c>
    </row>
    <row r="22" spans="1:17" ht="48" customHeight="1">
      <c r="A22" s="37" t="s">
        <v>26</v>
      </c>
      <c r="B22" s="31"/>
      <c r="C22" s="38">
        <v>10638</v>
      </c>
      <c r="D22" s="39" t="s">
        <v>27</v>
      </c>
      <c r="E22" s="84" t="s">
        <v>28</v>
      </c>
      <c r="F22" s="85"/>
      <c r="G22" s="85"/>
      <c r="H22" s="86"/>
    </row>
    <row r="23" spans="1:17" ht="39.75" customHeight="1">
      <c r="A23" s="37" t="s">
        <v>29</v>
      </c>
      <c r="B23" s="31"/>
      <c r="C23" s="38">
        <v>7850</v>
      </c>
      <c r="D23" s="39" t="s">
        <v>27</v>
      </c>
      <c r="E23" s="84" t="s">
        <v>30</v>
      </c>
      <c r="F23" s="85"/>
      <c r="G23" s="85"/>
      <c r="H23" s="86"/>
    </row>
    <row r="24" spans="1:17" ht="28.5" customHeight="1">
      <c r="A24" s="102" t="s">
        <v>31</v>
      </c>
      <c r="B24" s="109"/>
      <c r="C24" s="38">
        <v>10088.43</v>
      </c>
      <c r="D24" s="39" t="s">
        <v>32</v>
      </c>
      <c r="E24" s="84" t="s">
        <v>33</v>
      </c>
      <c r="F24" s="85"/>
      <c r="G24" s="85"/>
      <c r="H24" s="86"/>
    </row>
    <row r="25" spans="1:17" ht="33.75" customHeight="1">
      <c r="A25" s="100" t="s">
        <v>34</v>
      </c>
      <c r="B25" s="101"/>
      <c r="C25" s="38">
        <v>3271.65</v>
      </c>
      <c r="D25" s="40" t="s">
        <v>35</v>
      </c>
      <c r="E25" s="84" t="s">
        <v>36</v>
      </c>
      <c r="F25" s="85"/>
      <c r="G25" s="85"/>
      <c r="H25" s="86"/>
    </row>
    <row r="26" spans="1:17" ht="33" customHeight="1">
      <c r="A26" s="102" t="s">
        <v>37</v>
      </c>
      <c r="B26" s="103"/>
      <c r="C26" s="38">
        <v>46464.84</v>
      </c>
      <c r="D26" s="39" t="s">
        <v>27</v>
      </c>
      <c r="E26" s="84" t="s">
        <v>38</v>
      </c>
      <c r="F26" s="85"/>
      <c r="G26" s="85"/>
      <c r="H26" s="86"/>
    </row>
    <row r="27" spans="1:17" ht="34.5" customHeight="1">
      <c r="A27" s="80" t="s">
        <v>39</v>
      </c>
      <c r="B27" s="81"/>
      <c r="C27" s="38">
        <v>98437.55</v>
      </c>
      <c r="D27" s="39" t="s">
        <v>27</v>
      </c>
      <c r="E27" s="84" t="s">
        <v>40</v>
      </c>
      <c r="F27" s="85"/>
      <c r="G27" s="85"/>
      <c r="H27" s="86"/>
    </row>
    <row r="28" spans="1:17" ht="30.75" customHeight="1">
      <c r="A28" s="80" t="s">
        <v>41</v>
      </c>
      <c r="B28" s="81"/>
      <c r="C28" s="38">
        <v>45855.12</v>
      </c>
      <c r="D28" s="39" t="s">
        <v>42</v>
      </c>
      <c r="E28" s="84" t="s">
        <v>43</v>
      </c>
      <c r="F28" s="85"/>
      <c r="G28" s="85"/>
      <c r="H28" s="86"/>
    </row>
    <row r="29" spans="1:17" ht="30" customHeight="1">
      <c r="A29" s="80" t="s">
        <v>44</v>
      </c>
      <c r="B29" s="81"/>
      <c r="C29" s="38">
        <v>9034.83</v>
      </c>
      <c r="D29" s="40" t="s">
        <v>45</v>
      </c>
      <c r="E29" s="84" t="s">
        <v>46</v>
      </c>
      <c r="F29" s="85"/>
      <c r="G29" s="85"/>
      <c r="H29" s="86"/>
    </row>
    <row r="30" spans="1:17" ht="30.75" customHeight="1">
      <c r="A30" s="80" t="s">
        <v>47</v>
      </c>
      <c r="B30" s="81"/>
      <c r="C30" s="38">
        <v>51627.6</v>
      </c>
      <c r="D30" s="39" t="s">
        <v>27</v>
      </c>
      <c r="E30" s="84" t="s">
        <v>48</v>
      </c>
      <c r="F30" s="85"/>
      <c r="G30" s="85"/>
      <c r="H30" s="86"/>
    </row>
    <row r="31" spans="1:17" ht="51.75" customHeight="1">
      <c r="A31" s="80" t="s">
        <v>49</v>
      </c>
      <c r="B31" s="81"/>
      <c r="C31" s="38">
        <v>6453.45</v>
      </c>
      <c r="D31" s="40" t="s">
        <v>50</v>
      </c>
      <c r="E31" s="84" t="s">
        <v>51</v>
      </c>
      <c r="F31" s="85"/>
      <c r="G31" s="85"/>
      <c r="H31" s="86"/>
    </row>
    <row r="32" spans="1:17" ht="46.5" customHeight="1">
      <c r="A32" s="80" t="s">
        <v>52</v>
      </c>
      <c r="B32" s="81"/>
      <c r="C32" s="43">
        <v>6250</v>
      </c>
      <c r="D32" s="44" t="s">
        <v>27</v>
      </c>
      <c r="E32" s="84" t="s">
        <v>66</v>
      </c>
      <c r="F32" s="85"/>
      <c r="G32" s="85"/>
      <c r="H32" s="86"/>
    </row>
    <row r="33" spans="1:8" ht="29.25" customHeight="1">
      <c r="A33" s="80" t="s">
        <v>79</v>
      </c>
      <c r="B33" s="45"/>
      <c r="C33" s="43">
        <v>29203.19</v>
      </c>
      <c r="D33" s="44" t="s">
        <v>82</v>
      </c>
      <c r="E33" s="76"/>
      <c r="F33" s="77"/>
      <c r="G33" s="77"/>
      <c r="H33" s="78"/>
    </row>
    <row r="34" spans="1:8" ht="24" customHeight="1">
      <c r="A34" s="80" t="s">
        <v>80</v>
      </c>
      <c r="B34" s="45"/>
      <c r="C34" s="43">
        <v>24709.49</v>
      </c>
      <c r="D34" s="44" t="s">
        <v>83</v>
      </c>
      <c r="E34" s="76"/>
      <c r="F34" s="77"/>
      <c r="G34" s="77"/>
      <c r="H34" s="78"/>
    </row>
    <row r="35" spans="1:8" ht="24.75" customHeight="1">
      <c r="A35" s="80" t="s">
        <v>81</v>
      </c>
      <c r="B35" s="45"/>
      <c r="C35" s="43">
        <v>11457.27</v>
      </c>
      <c r="D35" s="44" t="s">
        <v>84</v>
      </c>
      <c r="E35" s="84"/>
      <c r="F35" s="85"/>
      <c r="G35" s="85"/>
      <c r="H35" s="86"/>
    </row>
    <row r="36" spans="1:8" ht="27" customHeight="1">
      <c r="A36" s="46" t="s">
        <v>19</v>
      </c>
      <c r="B36" s="47"/>
      <c r="C36" s="48">
        <f>C22+C23+C24+C25+C26+C27+C28+C29+C30+C31+C32+C33+C34+C35</f>
        <v>361341.42</v>
      </c>
      <c r="D36" s="49" t="s">
        <v>53</v>
      </c>
      <c r="E36" s="97"/>
      <c r="F36" s="98"/>
      <c r="G36" s="98"/>
      <c r="H36" s="99"/>
    </row>
    <row r="37" spans="1:8" ht="27.75" customHeight="1">
      <c r="A37" s="89" t="s">
        <v>15</v>
      </c>
      <c r="B37" s="90"/>
      <c r="C37" s="52"/>
      <c r="D37" s="50"/>
      <c r="E37" s="91"/>
      <c r="F37" s="92"/>
      <c r="G37" s="92"/>
      <c r="H37" s="93"/>
    </row>
    <row r="38" spans="1:8" ht="45.75" customHeight="1">
      <c r="A38" s="37" t="s">
        <v>54</v>
      </c>
      <c r="B38" s="51"/>
      <c r="C38" s="52">
        <v>11367.5</v>
      </c>
      <c r="D38" s="53" t="s">
        <v>0</v>
      </c>
      <c r="E38" s="94" t="s">
        <v>55</v>
      </c>
      <c r="F38" s="95"/>
      <c r="G38" s="95"/>
      <c r="H38" s="96"/>
    </row>
    <row r="39" spans="1:8" ht="38.25">
      <c r="A39" s="37" t="s">
        <v>67</v>
      </c>
      <c r="B39" s="54"/>
      <c r="C39" s="52">
        <v>4932</v>
      </c>
      <c r="D39" s="39" t="s">
        <v>56</v>
      </c>
      <c r="E39" s="84" t="s">
        <v>57</v>
      </c>
      <c r="F39" s="85"/>
      <c r="G39" s="85"/>
      <c r="H39" s="86"/>
    </row>
    <row r="40" spans="1:8" ht="33" customHeight="1">
      <c r="A40" s="37" t="s">
        <v>68</v>
      </c>
      <c r="B40" s="54"/>
      <c r="C40" s="52">
        <v>119211</v>
      </c>
      <c r="D40" s="55" t="s">
        <v>58</v>
      </c>
      <c r="E40" s="84"/>
      <c r="F40" s="85"/>
      <c r="G40" s="85"/>
      <c r="H40" s="86"/>
    </row>
    <row r="41" spans="1:8" ht="27.75" customHeight="1">
      <c r="A41" s="37" t="s">
        <v>69</v>
      </c>
      <c r="B41" s="54"/>
      <c r="C41" s="52">
        <v>8000</v>
      </c>
      <c r="D41" s="53" t="s">
        <v>0</v>
      </c>
      <c r="E41" s="84" t="s">
        <v>70</v>
      </c>
      <c r="F41" s="85"/>
      <c r="G41" s="85"/>
      <c r="H41" s="86"/>
    </row>
    <row r="42" spans="1:8" ht="27.75" customHeight="1">
      <c r="A42" s="37" t="s">
        <v>71</v>
      </c>
      <c r="B42" s="54"/>
      <c r="C42" s="52">
        <v>4800</v>
      </c>
      <c r="D42" s="53" t="s">
        <v>0</v>
      </c>
      <c r="E42" s="84"/>
      <c r="F42" s="85"/>
      <c r="G42" s="85"/>
      <c r="H42" s="86"/>
    </row>
    <row r="43" spans="1:8" ht="23.25" customHeight="1">
      <c r="A43" s="56" t="s">
        <v>19</v>
      </c>
      <c r="B43" s="54"/>
      <c r="C43" s="57">
        <f>SUM(C38:C42)</f>
        <v>148310.5</v>
      </c>
      <c r="D43" s="58"/>
      <c r="E43" s="59"/>
      <c r="F43" s="54"/>
      <c r="G43" s="54"/>
      <c r="H43" s="60"/>
    </row>
    <row r="44" spans="1:8">
      <c r="A44" s="61"/>
      <c r="B44" s="54"/>
    </row>
    <row r="45" spans="1:8" ht="18" customHeight="1">
      <c r="A45" t="s">
        <v>59</v>
      </c>
      <c r="C45" t="s">
        <v>60</v>
      </c>
    </row>
    <row r="46" spans="1:8" ht="16.5" customHeight="1"/>
    <row r="47" spans="1:8">
      <c r="A47" t="s">
        <v>61</v>
      </c>
      <c r="E47" t="s">
        <v>62</v>
      </c>
    </row>
    <row r="49" spans="1:9" ht="27" customHeight="1">
      <c r="A49" t="s">
        <v>63</v>
      </c>
      <c r="E49" t="s">
        <v>64</v>
      </c>
    </row>
    <row r="52" spans="1:9">
      <c r="A52" t="s">
        <v>73</v>
      </c>
    </row>
    <row r="53" spans="1:9">
      <c r="C53" s="63" t="s">
        <v>74</v>
      </c>
      <c r="D53" s="63" t="s">
        <v>75</v>
      </c>
      <c r="E53" s="63" t="s">
        <v>77</v>
      </c>
      <c r="F53" s="63" t="s">
        <v>75</v>
      </c>
      <c r="G53" s="63"/>
      <c r="H53" s="79" t="s">
        <v>78</v>
      </c>
      <c r="I53" s="63" t="s">
        <v>76</v>
      </c>
    </row>
    <row r="54" spans="1:9" ht="28.5" customHeight="1">
      <c r="A54" s="66" t="s">
        <v>15</v>
      </c>
      <c r="C54" s="65">
        <v>98702.26</v>
      </c>
      <c r="D54" s="65">
        <v>141831.5</v>
      </c>
      <c r="E54" s="65">
        <f>E11</f>
        <v>150365.39000000001</v>
      </c>
      <c r="F54" s="65" t="s">
        <v>75</v>
      </c>
      <c r="G54" s="65"/>
      <c r="H54" s="71">
        <f>C43</f>
        <v>148310.5</v>
      </c>
      <c r="I54" s="65">
        <f>C54-D54+E54-H54</f>
        <v>-41074.349999999991</v>
      </c>
    </row>
    <row r="55" spans="1:9" ht="27" customHeight="1">
      <c r="A55" s="67" t="s">
        <v>16</v>
      </c>
      <c r="C55" s="65">
        <v>184661.1</v>
      </c>
      <c r="D55" s="65">
        <v>250626.44</v>
      </c>
      <c r="E55" s="65">
        <f>E12</f>
        <v>279329.25</v>
      </c>
      <c r="F55" s="65"/>
      <c r="G55" s="65"/>
      <c r="H55" s="70">
        <f>C36</f>
        <v>361341.42</v>
      </c>
      <c r="I55" s="70">
        <f>C55-D55+E55-H55</f>
        <v>-147977.50999999998</v>
      </c>
    </row>
    <row r="56" spans="1:9" ht="47.25">
      <c r="A56" s="67" t="s">
        <v>65</v>
      </c>
      <c r="C56" s="65">
        <v>13036</v>
      </c>
      <c r="D56" s="65"/>
      <c r="E56" s="70">
        <v>19243.2</v>
      </c>
      <c r="F56" s="65"/>
      <c r="G56" s="65"/>
      <c r="H56" s="65"/>
      <c r="I56" s="70">
        <f>C56+E56</f>
        <v>32279.200000000001</v>
      </c>
    </row>
    <row r="57" spans="1:9" ht="31.5">
      <c r="A57" s="67" t="s">
        <v>17</v>
      </c>
      <c r="C57" s="65">
        <v>35149.660000000003</v>
      </c>
      <c r="D57" s="65">
        <v>62336.92</v>
      </c>
      <c r="E57" s="70">
        <f>E14</f>
        <v>52058.78</v>
      </c>
      <c r="F57" s="65"/>
      <c r="G57" s="65"/>
      <c r="H57" s="70">
        <v>56790.36</v>
      </c>
      <c r="I57" s="70">
        <f>C57-D57+E57-H57</f>
        <v>-31918.839999999997</v>
      </c>
    </row>
    <row r="58" spans="1:9" ht="32.25" customHeight="1">
      <c r="A58" s="67" t="s">
        <v>18</v>
      </c>
      <c r="C58" s="65">
        <v>30283.46</v>
      </c>
      <c r="D58" s="65">
        <v>22611</v>
      </c>
      <c r="E58" s="70">
        <f>E15</f>
        <v>46445.599999999999</v>
      </c>
      <c r="F58" s="65"/>
      <c r="G58" s="65"/>
      <c r="H58" s="65">
        <v>45855.12</v>
      </c>
      <c r="I58" s="70">
        <f>C58-D58+E58-H58</f>
        <v>8262.9399999999951</v>
      </c>
    </row>
    <row r="59" spans="1:9" ht="31.5">
      <c r="A59" s="69" t="s">
        <v>72</v>
      </c>
      <c r="C59" s="65"/>
      <c r="D59" s="65"/>
      <c r="E59" s="65">
        <v>347593.35</v>
      </c>
      <c r="F59" s="65"/>
      <c r="G59" s="65"/>
      <c r="H59" s="65"/>
      <c r="I59" s="65">
        <f>E59-H59</f>
        <v>347593.35</v>
      </c>
    </row>
    <row r="60" spans="1:9">
      <c r="A60" s="63"/>
    </row>
    <row r="61" spans="1:9" ht="18.75">
      <c r="A61" s="64" t="s">
        <v>19</v>
      </c>
      <c r="I61" s="3">
        <f>SUM(I54:I60)</f>
        <v>167164.79</v>
      </c>
    </row>
  </sheetData>
  <mergeCells count="38">
    <mergeCell ref="F11:H11"/>
    <mergeCell ref="A2:H2"/>
    <mergeCell ref="A3:J3"/>
    <mergeCell ref="D7:F7"/>
    <mergeCell ref="A9:H9"/>
    <mergeCell ref="F10:H10"/>
    <mergeCell ref="A24:B24"/>
    <mergeCell ref="E24:H24"/>
    <mergeCell ref="F12:H12"/>
    <mergeCell ref="G13:H13"/>
    <mergeCell ref="G14:H14"/>
    <mergeCell ref="G15:H15"/>
    <mergeCell ref="F16:H16"/>
    <mergeCell ref="G17:H17"/>
    <mergeCell ref="A18:H19"/>
    <mergeCell ref="A20:B20"/>
    <mergeCell ref="E20:H20"/>
    <mergeCell ref="E22:H22"/>
    <mergeCell ref="E23:H23"/>
    <mergeCell ref="E36:H36"/>
    <mergeCell ref="A25:B25"/>
    <mergeCell ref="E25:H25"/>
    <mergeCell ref="A26:B26"/>
    <mergeCell ref="E26:H26"/>
    <mergeCell ref="E27:H27"/>
    <mergeCell ref="E28:H28"/>
    <mergeCell ref="E29:H29"/>
    <mergeCell ref="E30:H30"/>
    <mergeCell ref="E31:H31"/>
    <mergeCell ref="E32:H32"/>
    <mergeCell ref="E35:H35"/>
    <mergeCell ref="E42:H42"/>
    <mergeCell ref="A37:B37"/>
    <mergeCell ref="E37:H37"/>
    <mergeCell ref="E38:H38"/>
    <mergeCell ref="E39:H39"/>
    <mergeCell ref="E40:H40"/>
    <mergeCell ref="E41:H41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Тореза 73</vt:lpstr>
      <vt:lpstr>Тореза 73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2017-11-08T04:13:26Z</cp:lastPrinted>
  <dcterms:created xsi:type="dcterms:W3CDTF">2017-10-02T09:34:22Z</dcterms:created>
  <dcterms:modified xsi:type="dcterms:W3CDTF">2018-12-28T04:08:00Z</dcterms:modified>
</cp:coreProperties>
</file>