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1" sheetId="1" r:id="rId1"/>
  </sheets>
  <externalReferences>
    <externalReference r:id="rId2"/>
  </externalReferences>
  <definedNames>
    <definedName name="buhg_flag">[1]Титульный!$F$36</definedName>
    <definedName name="dateBuhg">[1]Титульный!$F$37</definedName>
    <definedName name="kind_of_fuels">[1]TEHSHEET!$AB$2:$AB$29</definedName>
    <definedName name="kind_of_purchase_method">[1]TEHSHEET!$P$2:$P$4</definedName>
    <definedName name="List01_flag_index_1">Лист1!$F$57:$H$57</definedName>
    <definedName name="List01_flag_index_2">Лист1!$F$59:$H$59</definedName>
  </definedNames>
  <calcPr calcId="145621"/>
</workbook>
</file>

<file path=xl/calcChain.xml><?xml version="1.0" encoding="utf-8"?>
<calcChain xmlns="http://schemas.openxmlformats.org/spreadsheetml/2006/main">
  <c r="H76" i="1" l="1"/>
  <c r="G76" i="1"/>
  <c r="G75" i="1" s="1"/>
  <c r="G74" i="1" s="1"/>
  <c r="F76" i="1"/>
  <c r="F75" i="1" s="1"/>
  <c r="F74" i="1" s="1"/>
  <c r="H75" i="1"/>
  <c r="H74" i="1" s="1"/>
  <c r="H104" i="1" l="1"/>
  <c r="G104" i="1"/>
  <c r="F104" i="1"/>
  <c r="H91" i="1"/>
  <c r="H72" i="1"/>
  <c r="G72" i="1"/>
  <c r="F72" i="1"/>
  <c r="H60" i="1"/>
  <c r="G60" i="1"/>
  <c r="F60" i="1"/>
  <c r="H56" i="1"/>
  <c r="G56" i="1"/>
  <c r="F56" i="1"/>
  <c r="H55" i="1"/>
  <c r="G55" i="1"/>
  <c r="F55" i="1"/>
  <c r="H54" i="1"/>
  <c r="G54" i="1"/>
  <c r="F54" i="1"/>
  <c r="H53" i="1"/>
  <c r="G53" i="1"/>
  <c r="F53" i="1"/>
  <c r="H45" i="1"/>
  <c r="G45" i="1"/>
  <c r="F45" i="1"/>
  <c r="H44" i="1"/>
  <c r="G44" i="1"/>
  <c r="F44" i="1"/>
  <c r="H40" i="1"/>
  <c r="G40" i="1"/>
  <c r="F40" i="1"/>
  <c r="H32" i="1"/>
  <c r="H30" i="1" s="1"/>
  <c r="H115" i="1" s="1"/>
  <c r="G32" i="1"/>
  <c r="F32" i="1"/>
  <c r="H28" i="1"/>
  <c r="G28" i="1"/>
  <c r="F28" i="1"/>
  <c r="H27" i="1"/>
  <c r="G27" i="1"/>
  <c r="F27" i="1"/>
  <c r="C11" i="1"/>
  <c r="C10" i="1"/>
  <c r="C9" i="1"/>
  <c r="C8" i="1"/>
  <c r="H7" i="1"/>
  <c r="G7" i="1"/>
  <c r="F7" i="1"/>
  <c r="C6" i="1"/>
  <c r="K57" i="1"/>
  <c r="K59" i="1"/>
  <c r="F30" i="1" l="1"/>
  <c r="F115" i="1" s="1"/>
  <c r="G30" i="1"/>
  <c r="G115" i="1" s="1"/>
</calcChain>
</file>

<file path=xl/comments1.xml><?xml version="1.0" encoding="utf-8"?>
<comments xmlns="http://schemas.openxmlformats.org/spreadsheetml/2006/main">
  <authors>
    <author>Автор</author>
  </authors>
  <commentList>
    <comment ref="F25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G25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H25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<sst xmlns="http://schemas.openxmlformats.org/spreadsheetml/2006/main" count="242" uniqueCount="165">
  <si>
    <t>тыс. руб.</t>
  </si>
  <si>
    <t>кг у. т./Гкал</t>
  </si>
  <si>
    <t>vt</t>
  </si>
  <si>
    <t>х</t>
  </si>
  <si>
    <t>общая стоимость</t>
  </si>
  <si>
    <t>объем</t>
  </si>
  <si>
    <t>стоимость за единицу объема</t>
  </si>
  <si>
    <t>стоимость доставки</t>
  </si>
  <si>
    <t>способ приобретения</t>
  </si>
  <si>
    <t>кг усл. топл./Гкал</t>
  </si>
  <si>
    <t>Гкал/ч</t>
  </si>
  <si>
    <t>Параметры формы</t>
  </si>
  <si>
    <t>№ п/п</t>
  </si>
  <si>
    <t>Наименование параметра</t>
  </si>
  <si>
    <t>Единица измерения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</si>
  <si>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контур теплоснабжения МКП "Центральная ТЭЦ"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</si>
  <si>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контур теплоснабжения АО "Кузнецкая ТЭЦ"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</si>
  <si>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контур теплоснабжения ООО "КузнецкТеплосбыт"</t>
  </si>
  <si>
    <t>Информация</t>
  </si>
  <si>
    <t>1</t>
  </si>
  <si>
    <t>2</t>
  </si>
  <si>
    <t>3</t>
  </si>
  <si>
    <t>Дата сдачи годового бухгалтерского баланса в налоговые органы</t>
  </si>
  <si>
    <t>Выручка от регулируемой деятельности по виду деятельности</t>
  </si>
  <si>
    <t>Себестоимость производимых товаров (оказываемых услуг) по регулируемому виду деятельности, включая:</t>
  </si>
  <si>
    <t>3.1</t>
  </si>
  <si>
    <t>расходы на покупаемую тепловую энергию (мощность), теплоноситель</t>
  </si>
  <si>
    <t>3.2</t>
  </si>
  <si>
    <t>расходы на топливо</t>
  </si>
  <si>
    <t>3.2.0</t>
  </si>
  <si>
    <t>Добавить вид топлива</t>
  </si>
  <si>
    <t>3.3</t>
  </si>
  <si>
    <t>Расходы на покупаемую электрическую энергию (мощность), используемую в технологическом процессе</t>
  </si>
  <si>
    <t>3.3.1</t>
  </si>
  <si>
    <t>Средневзвешенная стоимость 1 кВт.ч (с учетом мощности)</t>
  </si>
  <si>
    <t>руб.</t>
  </si>
  <si>
    <t>3.3.2</t>
  </si>
  <si>
    <t>Объем приобретенной электрической энергии</t>
  </si>
  <si>
    <t>тыс. кВт·ч</t>
  </si>
  <si>
    <t>3.4</t>
  </si>
  <si>
    <t>Расходы на приобретение холодной воды, используемой в технологическом процессе</t>
  </si>
  <si>
    <t>3.5</t>
  </si>
  <si>
    <t>Расходы на хим. реагенты, используемые в технологическом процессе</t>
  </si>
  <si>
    <t>3.6</t>
  </si>
  <si>
    <t>Расходы на оплату труда основного производственного персонала</t>
  </si>
  <si>
    <t>3.7</t>
  </si>
  <si>
    <t>Отчисления на социальные нужды основного производственного персонала</t>
  </si>
  <si>
    <t>3.8</t>
  </si>
  <si>
    <t>Расходы на оплату труда административно-управленческого персонала</t>
  </si>
  <si>
    <t>3.9</t>
  </si>
  <si>
    <t>Отчисления на социальные нужды административно-управленческого персонала</t>
  </si>
  <si>
    <t>3.10</t>
  </si>
  <si>
    <t>Расходы на амортизацию основных производственных средств</t>
  </si>
  <si>
    <t>3.11</t>
  </si>
  <si>
    <t>Расходы на аренду имущества, используемого для осуществления регулируемого вида деятельности</t>
  </si>
  <si>
    <t>3.12</t>
  </si>
  <si>
    <t>Общепроизводственные расходы, в том числе:</t>
  </si>
  <si>
    <t>3.12.1</t>
  </si>
  <si>
    <t>Расходы на текущий ремонт</t>
  </si>
  <si>
    <t>3.12.2</t>
  </si>
  <si>
    <t>Расходы на капитальный ремонт</t>
  </si>
  <si>
    <t>3.13</t>
  </si>
  <si>
    <t>Общехозяйственные расходы, в том числе:</t>
  </si>
  <si>
    <t>3.13.1</t>
  </si>
  <si>
    <t>3.13.2</t>
  </si>
  <si>
    <t>3.14</t>
  </si>
  <si>
    <t>Расходы на капитальный и текущий ремонт основных производственных средств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</si>
  <si>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</si>
  <si>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</si>
  <si>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3.15</t>
  </si>
  <si>
    <t>Прочие расходы, которые подлежат отнесению на регулируемые виды деятельности, в том числе:</t>
  </si>
  <si>
    <t>3.15.0</t>
  </si>
  <si>
    <t>3.15.1</t>
  </si>
  <si>
    <t>Расходы на спецодежду</t>
  </si>
  <si>
    <t>3.15.2</t>
  </si>
  <si>
    <t>Расходы на ежегодный профмедосмотр</t>
  </si>
  <si>
    <t>3.15.3</t>
  </si>
  <si>
    <t>Расходы на услуги по предупреждению и ликвидации ЧС</t>
  </si>
  <si>
    <t>3.15.4</t>
  </si>
  <si>
    <t>Расходы на обучение персонала</t>
  </si>
  <si>
    <t>3.15.5</t>
  </si>
  <si>
    <t>Вывоз и утилизация ТКО</t>
  </si>
  <si>
    <t>3.15.6</t>
  </si>
  <si>
    <t>Расходы на услуги банка</t>
  </si>
  <si>
    <t>3.15.7</t>
  </si>
  <si>
    <t>Расходы на выплаты по договорам займа (%)</t>
  </si>
  <si>
    <t>3.15.8</t>
  </si>
  <si>
    <t>Денежные выплаты соуиального характера (по колл.договору)</t>
  </si>
  <si>
    <t>Добавить прочие расходы</t>
  </si>
  <si>
    <t>4</t>
  </si>
  <si>
    <t>Валовая прибыль (убытки) от реализации товаров и оказания услуг по регулируемому виду деятельности</t>
  </si>
  <si>
    <t>5</t>
  </si>
  <si>
    <t>Чистая прибыль, полученная от регулируемого вида деятельности, в том числе:</t>
  </si>
  <si>
    <t>5.1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</si>
  <si>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</si>
  <si>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6</t>
  </si>
  <si>
    <t>Изменение стоимости основных фондов, в том числе:</t>
  </si>
  <si>
    <t>6.1</t>
  </si>
  <si>
    <t>Изменение стоимости основных фондов за счет их ввода в эксплуатацию (вывода из эксплуатации)</t>
  </si>
  <si>
    <t>6.1.1</t>
  </si>
  <si>
    <t>Изменение стоимости основных фондов за счет их ввода в эксплуатацию</t>
  </si>
  <si>
    <t>6.1.2</t>
  </si>
  <si>
    <t>Изменение стоимости основных фондов за счет их вывода в эксплуатацию</t>
  </si>
  <si>
    <t>6.2</t>
  </si>
  <si>
    <t>Изменение стоимости основных фондов за счет их переоценки</t>
  </si>
  <si>
    <t>7</t>
  </si>
  <si>
    <t>Годовая бухгалтерская отчетность, включая бухгалтерский баланс и приложения к нему</t>
  </si>
  <si>
    <t>x</t>
  </si>
  <si>
    <t>https://portal.eias.ru/Portal/DownloadPage.aspx?type=12&amp;guid=ca30235a-a3b3-4668-bd61-7e83e5d54710</t>
  </si>
  <si>
    <t>8</t>
  </si>
  <si>
    <t>Установленная тепловая мощность объектов основных фондов, используемых для теплоснабжения, в том числе по каждому источнику тепловой энергии</t>
  </si>
  <si>
    <t>8.0</t>
  </si>
  <si>
    <t>Добавить источник тепловой энергии</t>
  </si>
  <si>
    <t>9</t>
  </si>
  <si>
    <t>Тепловая нагрузка по договорам теплоснабжения</t>
  </si>
  <si>
    <t>10</t>
  </si>
  <si>
    <t>Объем вырабатываемой тепловой энергии</t>
  </si>
  <si>
    <t>тыс. Гкал</t>
  </si>
  <si>
    <t>10.1</t>
  </si>
  <si>
    <t>Объем приобретаемой тепловой энергии</t>
  </si>
  <si>
    <t>11</t>
  </si>
  <si>
    <t xml:space="preserve">Объем тепловой энергии, отпускаемой потребителям </t>
  </si>
  <si>
    <t>11.1</t>
  </si>
  <si>
    <t>Определенном по приборам учета, в т.ч.:</t>
  </si>
  <si>
    <t>11.1.1</t>
  </si>
  <si>
    <t>Определенный по приборам учета объем тепловой энергии, отпускаемой по договорам потребителям, максимальный объем потребления тепловой энергии объектов которых составляет менее чем 0,2 Гкал</t>
  </si>
  <si>
    <t>11.2</t>
  </si>
  <si>
    <t>Определенном расчетным путем (нормативам потребления коммунальных услуг)</t>
  </si>
  <si>
    <t>12</t>
  </si>
  <si>
    <t>Нормативы технологических потерь при передаче тепловой энергии, теплоносителя по тепловым сетям</t>
  </si>
  <si>
    <t>Ккал/ч. мес.</t>
  </si>
  <si>
    <t>13</t>
  </si>
  <si>
    <t>Фактический объем потерь при передаче тепловой энергии</t>
  </si>
  <si>
    <t>тыс. Гкал/год</t>
  </si>
  <si>
    <t>13.1</t>
  </si>
  <si>
    <t>Плановый объем потерь при передаче тепловой энергии</t>
  </si>
  <si>
    <t>14</t>
  </si>
  <si>
    <t>Среднесписочная численность основного производственного персонала</t>
  </si>
  <si>
    <t>человек</t>
  </si>
  <si>
    <t>15</t>
  </si>
  <si>
    <t>Среднесписочная численность административно-управленческого персонала</t>
  </si>
  <si>
    <t>16</t>
  </si>
  <si>
    <t>Норматив удельного расхода условного топлива при производстве тепловой энергии источниками тепловой энергии, с распределением по источникам тепловой энергии, используемым для осуществления регулируемых видов деятельности</t>
  </si>
  <si>
    <t>16.0</t>
  </si>
  <si>
    <t>17</t>
  </si>
  <si>
    <t>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</si>
  <si>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17.0</t>
  </si>
  <si>
    <t>18</t>
  </si>
  <si>
    <t>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</si>
  <si>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18.0</t>
  </si>
  <si>
    <t>19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</si>
  <si>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</t>
  </si>
  <si>
    <t>тыс. кВт.ч/Гкал</t>
  </si>
  <si>
    <t>20</t>
  </si>
  <si>
    <t>Удельный расход холодной воды на производство (передачу) тепловой энергии на единицу тепловой энергии, отпускаемой потребителям</t>
  </si>
  <si>
    <t>куб.м/Гкал</t>
  </si>
  <si>
    <t>21</t>
  </si>
  <si>
    <t>Информация о показателях технико-экономического состояния систем теплоснабжения (за исключением теплопотребляющих установок потребителей тепловой энергии, теплоносителя, а также источников тепловой энергии, функционирующих в режиме комбинированной выработки электрической и тепловой энергии), в т.ч.:</t>
  </si>
  <si>
    <t>21.1</t>
  </si>
  <si>
    <t>Информация о показателях физического износа объектов теплоснабжения</t>
  </si>
  <si>
    <t>21.2</t>
  </si>
  <si>
    <t>Информация о показателях энергетической эффективности объектов теплоснабжения</t>
  </si>
  <si>
    <t>Единые теплоснабжающие организации размещают информацию, указанную в пунктах 1 – 11.2, 13 – 15, 17 – 21.2 формы.</t>
  </si>
  <si>
    <t>Теплоснабжающие организации и теплосетевые организации в ценовых зонах теплоснабжения размещают информацию, указанную в пунктах 1 – 8.1, 10, 13 – 15, 17 – 18.1, 21 – 21.2 формы.</t>
  </si>
  <si>
    <r>
      <t xml:space="preserve"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 </t>
    </r>
    <r>
      <rPr>
        <b/>
        <sz val="10"/>
        <rFont val="Tahoma"/>
        <family val="2"/>
        <charset val="204"/>
      </rPr>
      <t>ООО "Новокузнецкая теплосетевая компания" за 2018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</si>
</sst>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21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1"/>
      <color theme="0"/>
      <name val="Tahoma"/>
      <family val="2"/>
      <charset val="204"/>
    </font>
    <font>
      <sz val="9"/>
      <name val="Tahoma"/>
      <family val="2"/>
      <charset val="204"/>
    </font>
    <font>
      <sz val="15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9"/>
      <color indexed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1"/>
      <name val="Tahoma"/>
      <family val="2"/>
      <charset val="204"/>
    </font>
    <font>
      <sz val="1"/>
      <color rgb="FFFF0000"/>
      <name val="Tahoma"/>
      <family val="2"/>
      <charset val="204"/>
    </font>
    <font>
      <sz val="1"/>
      <color indexed="9"/>
      <name val="Tahoma"/>
      <family val="2"/>
      <charset val="204"/>
    </font>
    <font>
      <sz val="9"/>
      <color indexed="62"/>
      <name val="Tahoma"/>
      <family val="2"/>
      <charset val="204"/>
    </font>
    <font>
      <sz val="9"/>
      <color indexed="8"/>
      <name val="Tahoma"/>
      <family val="2"/>
      <charset val="204"/>
    </font>
    <font>
      <u/>
      <sz val="9"/>
      <color rgb="FF333399"/>
      <name val="Tahoma"/>
      <family val="2"/>
      <charset val="204"/>
    </font>
    <font>
      <vertAlign val="superscript"/>
      <sz val="9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0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lightDown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0" fontId="10" fillId="0" borderId="3" applyBorder="0">
      <alignment horizontal="center" vertical="center" wrapText="1"/>
    </xf>
    <xf numFmtId="49" fontId="4" fillId="0" borderId="0" applyBorder="0">
      <alignment vertical="top"/>
    </xf>
    <xf numFmtId="49" fontId="16" fillId="6" borderId="0" applyBorder="0">
      <alignment vertical="top"/>
    </xf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17">
    <xf numFmtId="0" fontId="0" fillId="0" borderId="0" xfId="0"/>
    <xf numFmtId="49" fontId="2" fillId="0" borderId="0" xfId="1" applyNumberFormat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49" fontId="4" fillId="2" borderId="1" xfId="1" applyNumberFormat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</xf>
    <xf numFmtId="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1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vertical="center" wrapText="1"/>
    </xf>
    <xf numFmtId="0" fontId="7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49" fontId="4" fillId="0" borderId="2" xfId="1" applyNumberFormat="1" applyFont="1" applyFill="1" applyBorder="1" applyAlignment="1" applyProtection="1">
      <alignment horizontal="center" vertical="center" wrapText="1"/>
    </xf>
    <xf numFmtId="16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 indent="3"/>
    </xf>
    <xf numFmtId="49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NumberFormat="1" applyFont="1" applyFill="1" applyBorder="1" applyAlignment="1" applyProtection="1">
      <alignment horizontal="left" vertical="center" wrapText="1"/>
      <protection locked="0"/>
    </xf>
    <xf numFmtId="0" fontId="3" fillId="0" borderId="0" xfId="1" applyFont="1" applyFill="1" applyBorder="1" applyAlignment="1" applyProtection="1">
      <alignment horizontal="center" vertical="center" wrapText="1"/>
    </xf>
    <xf numFmtId="0" fontId="13" fillId="0" borderId="0" xfId="1" applyFont="1" applyFill="1" applyAlignment="1" applyProtection="1">
      <alignment vertical="center" wrapText="1"/>
    </xf>
    <xf numFmtId="0" fontId="14" fillId="0" borderId="0" xfId="1" applyFont="1" applyFill="1" applyAlignment="1" applyProtection="1">
      <alignment vertical="center" wrapText="1"/>
    </xf>
    <xf numFmtId="0" fontId="12" fillId="0" borderId="0" xfId="1" applyFont="1" applyFill="1" applyAlignment="1" applyProtection="1">
      <alignment vertical="center" wrapText="1"/>
    </xf>
    <xf numFmtId="0" fontId="3" fillId="0" borderId="0" xfId="1" applyFont="1" applyFill="1" applyBorder="1" applyAlignment="1" applyProtection="1">
      <alignment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49" fontId="12" fillId="0" borderId="4" xfId="1" applyNumberFormat="1" applyFont="1" applyFill="1" applyBorder="1" applyAlignment="1" applyProtection="1">
      <alignment horizontal="center" vertical="center" wrapText="1"/>
    </xf>
    <xf numFmtId="0" fontId="12" fillId="0" borderId="4" xfId="1" applyFont="1" applyFill="1" applyBorder="1" applyAlignment="1" applyProtection="1">
      <alignment horizontal="left" vertical="center" wrapText="1"/>
    </xf>
    <xf numFmtId="0" fontId="12" fillId="0" borderId="4" xfId="1" applyFont="1" applyFill="1" applyBorder="1" applyAlignment="1" applyProtection="1">
      <alignment horizontal="center" vertical="center" wrapText="1"/>
    </xf>
    <xf numFmtId="49" fontId="12" fillId="0" borderId="4" xfId="1" applyNumberFormat="1" applyFont="1" applyFill="1" applyBorder="1" applyAlignment="1" applyProtection="1">
      <alignment horizontal="left" vertical="center" wrapText="1"/>
    </xf>
    <xf numFmtId="0" fontId="18" fillId="0" borderId="0" xfId="1" applyFont="1" applyFill="1" applyAlignment="1" applyProtection="1">
      <alignment horizontal="right" vertical="top" wrapText="1"/>
    </xf>
    <xf numFmtId="0" fontId="4" fillId="0" borderId="0" xfId="1" applyFont="1" applyFill="1" applyAlignment="1" applyProtection="1">
      <alignment horizontal="left" vertical="top" wrapText="1"/>
    </xf>
    <xf numFmtId="0" fontId="4" fillId="0" borderId="0" xfId="1" applyFont="1" applyFill="1" applyAlignment="1" applyProtection="1">
      <alignment vertical="center"/>
    </xf>
    <xf numFmtId="0" fontId="4" fillId="0" borderId="5" xfId="3" applyFont="1" applyFill="1" applyBorder="1" applyAlignment="1" applyProtection="1">
      <alignment horizontal="left" vertical="top" wrapText="1"/>
    </xf>
    <xf numFmtId="0" fontId="4" fillId="0" borderId="5" xfId="1" applyFont="1" applyFill="1" applyBorder="1" applyAlignment="1" applyProtection="1">
      <alignment horizontal="left" vertical="center" wrapText="1"/>
    </xf>
    <xf numFmtId="4" fontId="4" fillId="2" borderId="5" xfId="1" applyNumberFormat="1" applyFont="1" applyFill="1" applyBorder="1" applyAlignment="1" applyProtection="1">
      <alignment horizontal="right" vertical="center" wrapText="1"/>
      <protection locked="0"/>
    </xf>
    <xf numFmtId="4" fontId="4" fillId="4" borderId="5" xfId="1" applyNumberFormat="1" applyFont="1" applyFill="1" applyBorder="1" applyAlignment="1" applyProtection="1">
      <alignment horizontal="right" vertical="center" wrapText="1"/>
    </xf>
    <xf numFmtId="0" fontId="4" fillId="0" borderId="5" xfId="1" applyFont="1" applyFill="1" applyBorder="1" applyAlignment="1" applyProtection="1">
      <alignment horizontal="left" vertical="center" wrapText="1" indent="1"/>
    </xf>
    <xf numFmtId="0" fontId="12" fillId="0" borderId="5" xfId="1" applyFont="1" applyFill="1" applyBorder="1" applyAlignment="1" applyProtection="1">
      <alignment horizontal="left" vertical="center" wrapText="1" indent="2"/>
    </xf>
    <xf numFmtId="49" fontId="12" fillId="0" borderId="5" xfId="1" applyNumberFormat="1" applyFont="1" applyFill="1" applyBorder="1" applyAlignment="1" applyProtection="1">
      <alignment horizontal="left" vertical="center" wrapText="1"/>
    </xf>
    <xf numFmtId="0" fontId="12" fillId="0" borderId="5" xfId="1" applyFont="1" applyFill="1" applyBorder="1" applyAlignment="1" applyProtection="1">
      <alignment horizontal="left" vertical="center" wrapText="1" indent="3"/>
    </xf>
    <xf numFmtId="4" fontId="12" fillId="0" borderId="5" xfId="1" applyNumberFormat="1" applyFont="1" applyFill="1" applyBorder="1" applyAlignment="1" applyProtection="1">
      <alignment horizontal="right" vertical="center" wrapText="1"/>
    </xf>
    <xf numFmtId="49" fontId="15" fillId="5" borderId="5" xfId="4" applyFont="1" applyFill="1" applyBorder="1" applyAlignment="1" applyProtection="1">
      <alignment horizontal="left" vertical="center" indent="2"/>
    </xf>
    <xf numFmtId="0" fontId="4" fillId="5" borderId="5" xfId="1" applyFont="1" applyFill="1" applyBorder="1" applyAlignment="1" applyProtection="1">
      <alignment vertical="center" wrapText="1"/>
    </xf>
    <xf numFmtId="0" fontId="2" fillId="5" borderId="5" xfId="1" applyFont="1" applyFill="1" applyBorder="1" applyAlignment="1" applyProtection="1">
      <alignment vertical="center" wrapText="1"/>
    </xf>
    <xf numFmtId="0" fontId="4" fillId="0" borderId="5" xfId="1" applyFont="1" applyFill="1" applyBorder="1" applyAlignment="1" applyProtection="1">
      <alignment horizontal="left" vertical="center" wrapText="1" indent="2"/>
    </xf>
    <xf numFmtId="164" fontId="4" fillId="2" borderId="5" xfId="1" applyNumberFormat="1" applyFont="1" applyFill="1" applyBorder="1" applyAlignment="1" applyProtection="1">
      <alignment horizontal="right" vertical="center" wrapText="1"/>
      <protection locked="0"/>
    </xf>
    <xf numFmtId="49" fontId="4" fillId="7" borderId="5" xfId="6" applyNumberFormat="1" applyFont="1" applyFill="1" applyBorder="1" applyAlignment="1" applyProtection="1">
      <alignment horizontal="left" vertical="center" wrapText="1"/>
    </xf>
    <xf numFmtId="0" fontId="13" fillId="0" borderId="5" xfId="1" applyFont="1" applyFill="1" applyBorder="1" applyAlignment="1" applyProtection="1">
      <alignment horizontal="left" vertical="center" wrapText="1" indent="1"/>
    </xf>
    <xf numFmtId="0" fontId="13" fillId="0" borderId="5" xfId="1" applyFont="1" applyFill="1" applyBorder="1" applyAlignment="1" applyProtection="1">
      <alignment horizontal="left" vertical="center" wrapText="1" indent="2"/>
    </xf>
    <xf numFmtId="49" fontId="12" fillId="0" borderId="5" xfId="6" applyNumberFormat="1" applyFont="1" applyFill="1" applyBorder="1" applyAlignment="1" applyProtection="1">
      <alignment horizontal="left" vertical="center" wrapText="1"/>
    </xf>
    <xf numFmtId="49" fontId="4" fillId="0" borderId="5" xfId="1" applyNumberFormat="1" applyFont="1" applyFill="1" applyBorder="1" applyAlignment="1" applyProtection="1">
      <alignment vertical="center" wrapText="1"/>
    </xf>
    <xf numFmtId="49" fontId="4" fillId="2" borderId="5" xfId="1" applyNumberFormat="1" applyFont="1" applyFill="1" applyBorder="1" applyAlignment="1" applyProtection="1">
      <alignment horizontal="left" vertical="center" wrapText="1" indent="2"/>
      <protection locked="0"/>
    </xf>
    <xf numFmtId="4" fontId="4" fillId="3" borderId="5" xfId="1" applyNumberFormat="1" applyFont="1" applyFill="1" applyBorder="1" applyAlignment="1" applyProtection="1">
      <alignment horizontal="right" vertical="center" wrapText="1"/>
      <protection locked="0"/>
    </xf>
    <xf numFmtId="49" fontId="17" fillId="2" borderId="5" xfId="7" applyNumberFormat="1" applyFont="1" applyFill="1" applyBorder="1" applyAlignment="1" applyProtection="1">
      <alignment horizontal="left" vertical="center" wrapText="1"/>
      <protection locked="0"/>
    </xf>
    <xf numFmtId="0" fontId="12" fillId="0" borderId="5" xfId="1" applyFont="1" applyFill="1" applyBorder="1" applyAlignment="1" applyProtection="1">
      <alignment horizontal="left" vertical="center" wrapText="1" indent="1"/>
    </xf>
    <xf numFmtId="49" fontId="12" fillId="0" borderId="5" xfId="1" applyNumberFormat="1" applyFont="1" applyFill="1" applyBorder="1" applyAlignment="1" applyProtection="1">
      <alignment vertical="center" wrapText="1"/>
    </xf>
    <xf numFmtId="49" fontId="15" fillId="5" borderId="5" xfId="4" applyFont="1" applyFill="1" applyBorder="1" applyAlignment="1" applyProtection="1">
      <alignment horizontal="left" vertical="center" indent="1"/>
    </xf>
    <xf numFmtId="164" fontId="4" fillId="3" borderId="5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5" xfId="1" applyFont="1" applyFill="1" applyBorder="1" applyAlignment="1" applyProtection="1">
      <alignment horizontal="left" vertical="center" wrapText="1" indent="3"/>
    </xf>
    <xf numFmtId="49" fontId="17" fillId="3" borderId="5" xfId="7" applyNumberFormat="1" applyFill="1" applyBorder="1" applyAlignment="1" applyProtection="1">
      <alignment horizontal="left" vertical="center" wrapText="1"/>
      <protection locked="0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10" xfId="3" applyFont="1" applyFill="1" applyBorder="1" applyAlignment="1" applyProtection="1">
      <alignment horizontal="left" vertical="top" wrapText="1"/>
    </xf>
    <xf numFmtId="4" fontId="4" fillId="2" borderId="10" xfId="1" applyNumberFormat="1" applyFont="1" applyFill="1" applyBorder="1" applyAlignment="1" applyProtection="1">
      <alignment horizontal="right" vertical="center" wrapText="1"/>
      <protection locked="0"/>
    </xf>
    <xf numFmtId="4" fontId="4" fillId="4" borderId="10" xfId="1" applyNumberFormat="1" applyFont="1" applyFill="1" applyBorder="1" applyAlignment="1" applyProtection="1">
      <alignment horizontal="right" vertical="center" wrapText="1"/>
    </xf>
    <xf numFmtId="49" fontId="12" fillId="0" borderId="9" xfId="1" applyNumberFormat="1" applyFont="1" applyFill="1" applyBorder="1" applyAlignment="1" applyProtection="1">
      <alignment horizontal="center" vertical="center" wrapText="1"/>
    </xf>
    <xf numFmtId="49" fontId="12" fillId="0" borderId="10" xfId="1" applyNumberFormat="1" applyFont="1" applyFill="1" applyBorder="1" applyAlignment="1" applyProtection="1">
      <alignment horizontal="left" vertical="center" wrapText="1"/>
    </xf>
    <xf numFmtId="0" fontId="12" fillId="0" borderId="9" xfId="1" applyNumberFormat="1" applyFont="1" applyFill="1" applyBorder="1" applyAlignment="1" applyProtection="1">
      <alignment horizontal="center" vertical="center" wrapText="1"/>
    </xf>
    <xf numFmtId="4" fontId="12" fillId="0" borderId="10" xfId="1" applyNumberFormat="1" applyFont="1" applyFill="1" applyBorder="1" applyAlignment="1" applyProtection="1">
      <alignment horizontal="right" vertical="center" wrapText="1"/>
    </xf>
    <xf numFmtId="49" fontId="4" fillId="5" borderId="9" xfId="1" applyNumberFormat="1" applyFont="1" applyFill="1" applyBorder="1" applyAlignment="1" applyProtection="1">
      <alignment vertical="center" wrapText="1"/>
    </xf>
    <xf numFmtId="0" fontId="2" fillId="5" borderId="10" xfId="1" applyFont="1" applyFill="1" applyBorder="1" applyAlignment="1" applyProtection="1">
      <alignment vertical="center" wrapText="1"/>
    </xf>
    <xf numFmtId="164" fontId="4" fillId="2" borderId="10" xfId="1" applyNumberFormat="1" applyFont="1" applyFill="1" applyBorder="1" applyAlignment="1" applyProtection="1">
      <alignment horizontal="right" vertical="center" wrapText="1"/>
      <protection locked="0"/>
    </xf>
    <xf numFmtId="49" fontId="4" fillId="7" borderId="10" xfId="6" applyNumberFormat="1" applyFont="1" applyFill="1" applyBorder="1" applyAlignment="1" applyProtection="1">
      <alignment horizontal="left" vertical="center" wrapText="1"/>
    </xf>
    <xf numFmtId="49" fontId="12" fillId="0" borderId="10" xfId="6" applyNumberFormat="1" applyFont="1" applyFill="1" applyBorder="1" applyAlignment="1" applyProtection="1">
      <alignment horizontal="left" vertical="center" wrapText="1"/>
    </xf>
    <xf numFmtId="49" fontId="4" fillId="0" borderId="10" xfId="1" applyNumberFormat="1" applyFont="1" applyFill="1" applyBorder="1" applyAlignment="1" applyProtection="1">
      <alignment vertical="center" wrapText="1"/>
    </xf>
    <xf numFmtId="4" fontId="4" fillId="3" borderId="10" xfId="1" applyNumberFormat="1" applyFont="1" applyFill="1" applyBorder="1" applyAlignment="1" applyProtection="1">
      <alignment horizontal="right" vertical="center" wrapText="1"/>
      <protection locked="0"/>
    </xf>
    <xf numFmtId="49" fontId="17" fillId="2" borderId="10" xfId="7" applyNumberFormat="1" applyFont="1" applyFill="1" applyBorder="1" applyAlignment="1" applyProtection="1">
      <alignment horizontal="left" vertical="center" wrapText="1"/>
      <protection locked="0"/>
    </xf>
    <xf numFmtId="49" fontId="12" fillId="0" borderId="10" xfId="1" applyNumberFormat="1" applyFont="1" applyFill="1" applyBorder="1" applyAlignment="1" applyProtection="1">
      <alignment vertical="center" wrapText="1"/>
    </xf>
    <xf numFmtId="164" fontId="4" fillId="3" borderId="10" xfId="1" applyNumberFormat="1" applyFont="1" applyFill="1" applyBorder="1" applyAlignment="1" applyProtection="1">
      <alignment horizontal="right" vertical="center" wrapText="1"/>
      <protection locked="0"/>
    </xf>
    <xf numFmtId="49" fontId="17" fillId="3" borderId="10" xfId="7" applyNumberFormat="1" applyFill="1" applyBorder="1" applyAlignment="1" applyProtection="1">
      <alignment horizontal="left" vertical="center" wrapText="1"/>
      <protection locked="0"/>
    </xf>
    <xf numFmtId="49" fontId="4" fillId="0" borderId="11" xfId="1" applyNumberFormat="1" applyFont="1" applyFill="1" applyBorder="1" applyAlignment="1" applyProtection="1">
      <alignment horizontal="center" vertical="center" wrapText="1"/>
    </xf>
    <xf numFmtId="0" fontId="4" fillId="0" borderId="12" xfId="1" applyFont="1" applyFill="1" applyBorder="1" applyAlignment="1" applyProtection="1">
      <alignment horizontal="left" vertical="center" wrapText="1" indent="1"/>
    </xf>
    <xf numFmtId="0" fontId="4" fillId="0" borderId="12" xfId="1" applyFont="1" applyFill="1" applyBorder="1" applyAlignment="1" applyProtection="1">
      <alignment horizontal="center" vertical="center" wrapText="1"/>
    </xf>
    <xf numFmtId="49" fontId="17" fillId="3" borderId="12" xfId="7" applyNumberFormat="1" applyFill="1" applyBorder="1" applyAlignment="1" applyProtection="1">
      <alignment horizontal="left" vertical="center" wrapText="1"/>
      <protection locked="0"/>
    </xf>
    <xf numFmtId="49" fontId="17" fillId="3" borderId="13" xfId="7" applyNumberFormat="1" applyFill="1" applyBorder="1" applyAlignment="1" applyProtection="1">
      <alignment horizontal="left" vertical="center" wrapText="1"/>
      <protection locked="0"/>
    </xf>
    <xf numFmtId="0" fontId="4" fillId="0" borderId="13" xfId="3" applyFont="1" applyFill="1" applyBorder="1" applyAlignment="1" applyProtection="1">
      <alignment horizontal="center" vertical="center" wrapText="1"/>
    </xf>
    <xf numFmtId="49" fontId="4" fillId="0" borderId="14" xfId="1" applyNumberFormat="1" applyFont="1" applyFill="1" applyBorder="1" applyAlignment="1" applyProtection="1">
      <alignment horizontal="center" vertical="center" wrapText="1"/>
    </xf>
    <xf numFmtId="0" fontId="4" fillId="0" borderId="15" xfId="1" applyFont="1" applyFill="1" applyBorder="1" applyAlignment="1" applyProtection="1">
      <alignment horizontal="left" vertical="center" wrapText="1"/>
    </xf>
    <xf numFmtId="0" fontId="4" fillId="0" borderId="15" xfId="1" applyFont="1" applyFill="1" applyBorder="1" applyAlignment="1" applyProtection="1">
      <alignment horizontal="center" vertical="center" wrapText="1"/>
    </xf>
    <xf numFmtId="0" fontId="4" fillId="4" borderId="15" xfId="1" applyNumberFormat="1" applyFont="1" applyFill="1" applyBorder="1" applyAlignment="1" applyProtection="1">
      <alignment horizontal="right" vertical="center" wrapText="1"/>
    </xf>
    <xf numFmtId="0" fontId="4" fillId="4" borderId="16" xfId="1" applyNumberFormat="1" applyFont="1" applyFill="1" applyBorder="1" applyAlignment="1" applyProtection="1">
      <alignment horizontal="right" vertical="center" wrapText="1"/>
    </xf>
    <xf numFmtId="49" fontId="11" fillId="0" borderId="17" xfId="3" applyNumberFormat="1" applyFont="1" applyFill="1" applyBorder="1" applyAlignment="1" applyProtection="1">
      <alignment horizontal="center" vertical="center" wrapText="1"/>
    </xf>
    <xf numFmtId="49" fontId="11" fillId="0" borderId="18" xfId="3" applyNumberFormat="1" applyFont="1" applyFill="1" applyBorder="1" applyAlignment="1" applyProtection="1">
      <alignment horizontal="center" vertical="center" wrapText="1"/>
    </xf>
    <xf numFmtId="0" fontId="11" fillId="0" borderId="18" xfId="3" applyNumberFormat="1" applyFont="1" applyFill="1" applyBorder="1" applyAlignment="1" applyProtection="1">
      <alignment horizontal="center" vertical="center" wrapText="1"/>
    </xf>
    <xf numFmtId="0" fontId="11" fillId="0" borderId="19" xfId="3" applyNumberFormat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  <xf numFmtId="0" fontId="4" fillId="0" borderId="12" xfId="3" applyFont="1" applyFill="1" applyBorder="1" applyAlignment="1" applyProtection="1">
      <alignment horizontal="center" vertical="center" wrapText="1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0" fontId="4" fillId="0" borderId="5" xfId="1" applyFont="1" applyFill="1" applyBorder="1" applyAlignment="1" applyProtection="1">
      <alignment horizontal="center" vertical="center" wrapText="1"/>
    </xf>
    <xf numFmtId="0" fontId="12" fillId="0" borderId="5" xfId="1" applyFont="1" applyFill="1" applyBorder="1" applyAlignment="1" applyProtection="1">
      <alignment horizontal="center" vertical="center" wrapText="1"/>
    </xf>
    <xf numFmtId="0" fontId="4" fillId="0" borderId="0" xfId="1" applyFont="1" applyFill="1" applyAlignment="1" applyProtection="1">
      <alignment horizontal="left" vertical="top" wrapText="1"/>
    </xf>
    <xf numFmtId="49" fontId="2" fillId="0" borderId="0" xfId="1" applyNumberFormat="1" applyFont="1" applyFill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4" fillId="0" borderId="5" xfId="3" applyFont="1" applyFill="1" applyBorder="1" applyAlignment="1" applyProtection="1">
      <alignment horizontal="center" vertical="center" wrapText="1"/>
    </xf>
    <xf numFmtId="0" fontId="4" fillId="0" borderId="12" xfId="3" applyFont="1" applyFill="1" applyBorder="1" applyAlignment="1" applyProtection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0" fontId="4" fillId="0" borderId="5" xfId="1" applyFont="1" applyFill="1" applyBorder="1" applyAlignment="1" applyProtection="1">
      <alignment horizontal="center" vertical="center" wrapText="1"/>
    </xf>
    <xf numFmtId="49" fontId="13" fillId="0" borderId="9" xfId="1" applyNumberFormat="1" applyFont="1" applyFill="1" applyBorder="1" applyAlignment="1" applyProtection="1">
      <alignment horizontal="center" vertical="center" wrapText="1"/>
    </xf>
    <xf numFmtId="0" fontId="12" fillId="0" borderId="5" xfId="1" applyFont="1" applyFill="1" applyBorder="1" applyAlignment="1" applyProtection="1">
      <alignment horizontal="center" vertical="center" wrapText="1"/>
    </xf>
  </cellXfs>
  <cellStyles count="8">
    <cellStyle name="Гиперссылка" xfId="7" builtinId="8"/>
    <cellStyle name="ЗаголовокСтолбца" xfId="3"/>
    <cellStyle name="Обычный" xfId="0" builtinId="0"/>
    <cellStyle name="Обычный 3" xfId="4"/>
    <cellStyle name="Обычный 4" xfId="5"/>
    <cellStyle name="Обычный_ЖКУ_проект3" xfId="6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69;&#1054;/&#1060;&#1080;&#1083;&#1080;&#1087;&#1087;&#1086;&#1074;&#1072;%20&#1040;.&#1055;/&#1045;&#1048;&#1040;&#1057;/FAS.JKH.OPEN.INFO.BALANCE.WARM(v1.0.3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</sheetNames>
    <sheetDataSet>
      <sheetData sheetId="0"/>
      <sheetData sheetId="1"/>
      <sheetData sheetId="2"/>
      <sheetData sheetId="3"/>
      <sheetData sheetId="4">
        <row r="36">
          <cell r="F36" t="str">
            <v>да</v>
          </cell>
        </row>
        <row r="37">
          <cell r="F37" t="str">
            <v>29.03.2019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2">
          <cell r="P2" t="str">
            <v>Торги/аукционы</v>
          </cell>
          <cell r="AB2" t="str">
            <v>газ природный по регулируемой цене</v>
          </cell>
        </row>
        <row r="3">
          <cell r="P3" t="str">
            <v>Прямые договора без торгов</v>
          </cell>
          <cell r="AB3" t="str">
            <v>газ природный по нерегулируемой цене</v>
          </cell>
        </row>
        <row r="4">
          <cell r="P4" t="str">
            <v>Прочее</v>
          </cell>
          <cell r="AB4" t="str">
            <v>газ сжиженный</v>
          </cell>
        </row>
        <row r="5">
          <cell r="AB5" t="str">
            <v>газовый конденсат</v>
          </cell>
        </row>
        <row r="6">
          <cell r="AB6" t="str">
            <v>гшз</v>
          </cell>
        </row>
        <row r="7">
          <cell r="AB7" t="str">
            <v>мазут</v>
          </cell>
        </row>
        <row r="8">
          <cell r="AB8" t="str">
            <v>нефть</v>
          </cell>
        </row>
        <row r="9">
          <cell r="AB9" t="str">
            <v>дизельное топливо</v>
          </cell>
        </row>
        <row r="10">
          <cell r="AB10" t="str">
            <v>уголь бурый</v>
          </cell>
        </row>
        <row r="11">
          <cell r="AB11" t="str">
            <v>уголь каменный</v>
          </cell>
        </row>
        <row r="12">
          <cell r="AB12" t="str">
            <v>торф</v>
          </cell>
        </row>
        <row r="13"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281"/>
  <sheetViews>
    <sheetView tabSelected="1" topLeftCell="C20" workbookViewId="0">
      <selection activeCell="C21" sqref="C21:H21"/>
    </sheetView>
  </sheetViews>
  <sheetFormatPr defaultRowHeight="10.5" customHeight="1" x14ac:dyDescent="0.25"/>
  <cols>
    <col min="1" max="1" width="19.140625" style="1" hidden="1" customWidth="1"/>
    <col min="2" max="2" width="16.85546875" style="2" hidden="1" customWidth="1"/>
    <col min="3" max="3" width="7.7109375" style="12" customWidth="1"/>
    <col min="4" max="4" width="54.5703125" style="12" customWidth="1"/>
    <col min="5" max="5" width="10.42578125" style="12" customWidth="1"/>
    <col min="6" max="8" width="40.7109375" style="12" customWidth="1"/>
    <col min="9" max="10" width="3.7109375" style="2" customWidth="1"/>
    <col min="11" max="11" width="3.7109375" style="4" customWidth="1"/>
    <col min="12" max="15" width="3.7109375" style="2" customWidth="1"/>
    <col min="16" max="16" width="10.5703125" style="4" customWidth="1"/>
    <col min="17" max="17" width="34.7109375" style="2" customWidth="1"/>
    <col min="18" max="18" width="9.42578125" style="2" customWidth="1"/>
    <col min="19" max="19" width="9.140625" style="10"/>
    <col min="20" max="24" width="9.140625" style="2"/>
    <col min="25" max="29" width="9.140625" style="11"/>
    <col min="30" max="16384" width="9.140625" style="12"/>
  </cols>
  <sheetData>
    <row r="1" spans="1:29" s="2" customFormat="1" ht="10.5" hidden="1" customHeight="1" x14ac:dyDescent="0.25">
      <c r="A1" s="1"/>
      <c r="F1" s="2">
        <v>4</v>
      </c>
      <c r="G1" s="2">
        <v>5</v>
      </c>
      <c r="H1" s="2">
        <v>6</v>
      </c>
      <c r="K1" s="4"/>
      <c r="P1" s="4"/>
    </row>
    <row r="2" spans="1:29" s="2" customFormat="1" ht="18.75" hidden="1" x14ac:dyDescent="0.25">
      <c r="A2" s="1"/>
      <c r="C2" s="5"/>
      <c r="D2" s="6"/>
      <c r="E2" s="7" t="s">
        <v>0</v>
      </c>
      <c r="F2" s="8"/>
      <c r="G2" s="8"/>
      <c r="H2" s="8"/>
      <c r="I2" s="9"/>
      <c r="K2" s="4"/>
      <c r="P2" s="4"/>
      <c r="S2" s="10"/>
      <c r="Y2" s="11"/>
      <c r="Z2" s="11"/>
      <c r="AA2" s="11"/>
      <c r="AB2" s="11"/>
      <c r="AC2" s="11"/>
    </row>
    <row r="3" spans="1:29" ht="10.5" hidden="1" customHeight="1" x14ac:dyDescent="0.25"/>
    <row r="4" spans="1:29" ht="22.5" hidden="1" x14ac:dyDescent="0.25">
      <c r="C4" s="13"/>
      <c r="D4" s="6"/>
      <c r="E4" s="7" t="s">
        <v>1</v>
      </c>
      <c r="F4" s="14"/>
      <c r="G4" s="14"/>
      <c r="H4" s="14"/>
      <c r="I4" s="9"/>
    </row>
    <row r="5" spans="1:29" ht="10.5" hidden="1" customHeight="1" x14ac:dyDescent="0.25"/>
    <row r="6" spans="1:29" ht="18.75" hidden="1" x14ac:dyDescent="0.25">
      <c r="A6" s="104"/>
      <c r="B6" s="4" t="s">
        <v>2</v>
      </c>
      <c r="C6" s="15">
        <f>A6</f>
        <v>0</v>
      </c>
      <c r="D6" s="16"/>
      <c r="E6" s="7" t="s">
        <v>3</v>
      </c>
      <c r="F6" s="7" t="s">
        <v>3</v>
      </c>
      <c r="G6" s="7" t="s">
        <v>3</v>
      </c>
      <c r="H6" s="7" t="s">
        <v>3</v>
      </c>
      <c r="I6" s="9"/>
    </row>
    <row r="7" spans="1:29" s="2" customFormat="1" ht="11.25" hidden="1" x14ac:dyDescent="0.25">
      <c r="A7" s="104"/>
      <c r="C7" s="17"/>
      <c r="D7" s="18" t="s">
        <v>4</v>
      </c>
      <c r="E7" s="19"/>
      <c r="F7" s="19">
        <f>F8*F9+F10</f>
        <v>0</v>
      </c>
      <c r="G7" s="19">
        <f>G8*G9+G10</f>
        <v>0</v>
      </c>
      <c r="H7" s="19">
        <f>H8*H9+H10</f>
        <v>0</v>
      </c>
      <c r="I7" s="4"/>
      <c r="K7" s="4"/>
      <c r="P7" s="4"/>
    </row>
    <row r="8" spans="1:29" ht="18.75" hidden="1" x14ac:dyDescent="0.25">
      <c r="A8" s="104"/>
      <c r="C8" s="15" t="str">
        <f>A6&amp;".1"</f>
        <v>.1</v>
      </c>
      <c r="D8" s="20" t="s">
        <v>5</v>
      </c>
      <c r="E8" s="21"/>
      <c r="F8" s="8"/>
      <c r="G8" s="8"/>
      <c r="H8" s="8"/>
      <c r="I8" s="9"/>
    </row>
    <row r="9" spans="1:29" ht="18.75" hidden="1" x14ac:dyDescent="0.25">
      <c r="A9" s="104"/>
      <c r="C9" s="15" t="str">
        <f>A6&amp;".2"</f>
        <v>.2</v>
      </c>
      <c r="D9" s="20" t="s">
        <v>6</v>
      </c>
      <c r="E9" s="7" t="s">
        <v>0</v>
      </c>
      <c r="F9" s="8"/>
      <c r="G9" s="8"/>
      <c r="H9" s="8"/>
      <c r="I9" s="9"/>
    </row>
    <row r="10" spans="1:29" ht="18.75" hidden="1" x14ac:dyDescent="0.25">
      <c r="A10" s="104"/>
      <c r="C10" s="15" t="str">
        <f>A6&amp;".3"</f>
        <v>.3</v>
      </c>
      <c r="D10" s="20" t="s">
        <v>7</v>
      </c>
      <c r="E10" s="7" t="s">
        <v>0</v>
      </c>
      <c r="F10" s="8"/>
      <c r="G10" s="8"/>
      <c r="H10" s="8"/>
      <c r="I10" s="9"/>
    </row>
    <row r="11" spans="1:29" ht="18.75" hidden="1" x14ac:dyDescent="0.25">
      <c r="A11" s="104"/>
      <c r="C11" s="15" t="str">
        <f>A6&amp;".4"</f>
        <v>.4</v>
      </c>
      <c r="D11" s="20" t="s">
        <v>8</v>
      </c>
      <c r="E11" s="7" t="s">
        <v>3</v>
      </c>
      <c r="F11" s="22"/>
      <c r="G11" s="22"/>
      <c r="H11" s="22"/>
      <c r="I11" s="9"/>
    </row>
    <row r="12" spans="1:29" ht="10.5" hidden="1" customHeight="1" x14ac:dyDescent="0.25"/>
    <row r="13" spans="1:29" ht="22.5" hidden="1" x14ac:dyDescent="0.25">
      <c r="C13" s="13"/>
      <c r="D13" s="6"/>
      <c r="E13" s="7" t="s">
        <v>9</v>
      </c>
      <c r="F13" s="14"/>
      <c r="G13" s="14"/>
      <c r="H13" s="14"/>
      <c r="I13" s="9"/>
    </row>
    <row r="14" spans="1:29" ht="10.5" hidden="1" customHeight="1" x14ac:dyDescent="0.25"/>
    <row r="15" spans="1:29" ht="22.5" hidden="1" x14ac:dyDescent="0.25">
      <c r="C15" s="13"/>
      <c r="D15" s="6"/>
      <c r="E15" s="7" t="s">
        <v>9</v>
      </c>
      <c r="F15" s="14"/>
      <c r="G15" s="14"/>
      <c r="H15" s="14"/>
      <c r="I15" s="9"/>
    </row>
    <row r="16" spans="1:29" ht="10.5" hidden="1" customHeight="1" x14ac:dyDescent="0.25"/>
    <row r="17" spans="1:24" ht="18.75" hidden="1" x14ac:dyDescent="0.25">
      <c r="C17" s="13"/>
      <c r="D17" s="6"/>
      <c r="E17" s="7" t="s">
        <v>10</v>
      </c>
      <c r="F17" s="8"/>
      <c r="G17" s="8"/>
      <c r="H17" s="8"/>
      <c r="I17" s="9"/>
    </row>
    <row r="18" spans="1:24" ht="10.5" hidden="1" customHeight="1" x14ac:dyDescent="0.25"/>
    <row r="19" spans="1:24" s="11" customFormat="1" ht="10.5" hidden="1" customHeight="1" x14ac:dyDescent="0.25">
      <c r="A19" s="1"/>
      <c r="B19" s="2"/>
      <c r="I19" s="2"/>
      <c r="J19" s="2"/>
      <c r="K19" s="4"/>
      <c r="L19" s="2"/>
      <c r="M19" s="2"/>
      <c r="N19" s="2"/>
      <c r="O19" s="2"/>
      <c r="P19" s="4"/>
      <c r="Q19" s="2"/>
      <c r="R19" s="2"/>
      <c r="S19" s="10"/>
      <c r="T19" s="2"/>
      <c r="U19" s="2"/>
      <c r="V19" s="2"/>
      <c r="W19" s="2"/>
      <c r="X19" s="2"/>
    </row>
    <row r="20" spans="1:24" ht="3" customHeight="1" x14ac:dyDescent="0.25"/>
    <row r="21" spans="1:24" ht="79.5" customHeight="1" x14ac:dyDescent="0.25">
      <c r="C21" s="111" t="s">
        <v>164</v>
      </c>
      <c r="D21" s="111"/>
      <c r="E21" s="111"/>
      <c r="F21" s="111"/>
      <c r="G21" s="111"/>
      <c r="H21" s="111"/>
    </row>
    <row r="22" spans="1:24" ht="10.5" hidden="1" customHeight="1" x14ac:dyDescent="0.25"/>
    <row r="23" spans="1:24" ht="3" customHeight="1" thickBot="1" x14ac:dyDescent="0.3">
      <c r="F23" s="23">
        <v>22</v>
      </c>
      <c r="G23" s="23">
        <v>23</v>
      </c>
      <c r="H23" s="23">
        <v>24</v>
      </c>
    </row>
    <row r="24" spans="1:24" ht="18" customHeight="1" x14ac:dyDescent="0.25">
      <c r="C24" s="105" t="s">
        <v>11</v>
      </c>
      <c r="D24" s="106"/>
      <c r="E24" s="106"/>
      <c r="F24" s="106"/>
      <c r="G24" s="98"/>
      <c r="H24" s="64"/>
    </row>
    <row r="25" spans="1:24" ht="101.25" x14ac:dyDescent="0.25">
      <c r="C25" s="107" t="s">
        <v>12</v>
      </c>
      <c r="D25" s="109" t="s">
        <v>13</v>
      </c>
      <c r="E25" s="109" t="s">
        <v>14</v>
      </c>
      <c r="F25" s="36" t="s">
        <v>15</v>
      </c>
      <c r="G25" s="36" t="s">
        <v>16</v>
      </c>
      <c r="H25" s="65" t="s">
        <v>17</v>
      </c>
    </row>
    <row r="26" spans="1:24" ht="21" customHeight="1" thickBot="1" x14ac:dyDescent="0.3">
      <c r="C26" s="108"/>
      <c r="D26" s="110"/>
      <c r="E26" s="110"/>
      <c r="F26" s="99" t="s">
        <v>18</v>
      </c>
      <c r="G26" s="99" t="s">
        <v>18</v>
      </c>
      <c r="H26" s="88" t="s">
        <v>18</v>
      </c>
    </row>
    <row r="27" spans="1:24" ht="12" thickBot="1" x14ac:dyDescent="0.3">
      <c r="C27" s="94" t="s">
        <v>19</v>
      </c>
      <c r="D27" s="95" t="s">
        <v>20</v>
      </c>
      <c r="E27" s="95" t="s">
        <v>21</v>
      </c>
      <c r="F27" s="96">
        <f>F1</f>
        <v>4</v>
      </c>
      <c r="G27" s="96">
        <f>G1</f>
        <v>5</v>
      </c>
      <c r="H27" s="97">
        <f>H1</f>
        <v>6</v>
      </c>
    </row>
    <row r="28" spans="1:24" ht="22.5" x14ac:dyDescent="0.25">
      <c r="C28" s="89" t="s">
        <v>19</v>
      </c>
      <c r="D28" s="90" t="s">
        <v>22</v>
      </c>
      <c r="E28" s="91" t="s">
        <v>3</v>
      </c>
      <c r="F28" s="92" t="str">
        <f>IF(buhg_flag="да",IF(dateBuhg="","Не указана",dateBuhg),"Не осуществлялась")</f>
        <v>29.03.2019</v>
      </c>
      <c r="G28" s="92" t="str">
        <f>IF(buhg_flag="да",IF(dateBuhg="","Не указана",dateBuhg),"Не осуществлялась")</f>
        <v>29.03.2019</v>
      </c>
      <c r="H28" s="93" t="str">
        <f>IF(buhg_flag="да",IF(dateBuhg="","Не указана",dateBuhg),"Не осуществлялась")</f>
        <v>29.03.2019</v>
      </c>
      <c r="I28" s="9"/>
    </row>
    <row r="29" spans="1:24" ht="22.5" x14ac:dyDescent="0.25">
      <c r="C29" s="100" t="s">
        <v>20</v>
      </c>
      <c r="D29" s="37" t="s">
        <v>23</v>
      </c>
      <c r="E29" s="101" t="s">
        <v>0</v>
      </c>
      <c r="F29" s="38">
        <v>61216.75</v>
      </c>
      <c r="G29" s="38">
        <v>32456.231500000002</v>
      </c>
      <c r="H29" s="66">
        <v>21022.0906</v>
      </c>
      <c r="I29" s="9"/>
    </row>
    <row r="30" spans="1:24" ht="22.5" x14ac:dyDescent="0.25">
      <c r="C30" s="100" t="s">
        <v>21</v>
      </c>
      <c r="D30" s="37" t="s">
        <v>24</v>
      </c>
      <c r="E30" s="101" t="s">
        <v>0</v>
      </c>
      <c r="F30" s="39">
        <f>SUM(F31:F32,F39,F42:F50,F53,F56,F60)</f>
        <v>64890.399874800001</v>
      </c>
      <c r="G30" s="39">
        <f>SUM(G31:G32,G39,G42:G50,G53,G56,G60)</f>
        <v>27507.864123120002</v>
      </c>
      <c r="H30" s="67">
        <f>SUM(H31:H32,H39,H42:H50,H53,H56,H60)</f>
        <v>21049.912982080001</v>
      </c>
      <c r="I30" s="9"/>
    </row>
    <row r="31" spans="1:24" ht="22.5" x14ac:dyDescent="0.25">
      <c r="C31" s="100" t="s">
        <v>25</v>
      </c>
      <c r="D31" s="40" t="s">
        <v>26</v>
      </c>
      <c r="E31" s="101" t="s">
        <v>0</v>
      </c>
      <c r="F31" s="38">
        <v>3619.23</v>
      </c>
      <c r="G31" s="38">
        <v>381.67</v>
      </c>
      <c r="H31" s="66">
        <v>169.72</v>
      </c>
      <c r="I31" s="9"/>
    </row>
    <row r="32" spans="1:24" ht="18.75" x14ac:dyDescent="0.25">
      <c r="C32" s="100" t="s">
        <v>27</v>
      </c>
      <c r="D32" s="40" t="s">
        <v>28</v>
      </c>
      <c r="E32" s="101" t="s">
        <v>0</v>
      </c>
      <c r="F32" s="39">
        <f>SUMIF($D33:$D38,$D7,F33:F38)</f>
        <v>0</v>
      </c>
      <c r="G32" s="39">
        <f>SUMIF($D33:$D38,$D7,G33:G38)</f>
        <v>0</v>
      </c>
      <c r="H32" s="67">
        <f>SUMIF($D33:$D38,$D7,H33:H38)</f>
        <v>0</v>
      </c>
      <c r="I32" s="9"/>
    </row>
    <row r="33" spans="1:29" s="26" customFormat="1" ht="5.25" hidden="1" x14ac:dyDescent="0.25">
      <c r="A33" s="112" t="s">
        <v>29</v>
      </c>
      <c r="B33" s="4"/>
      <c r="C33" s="68"/>
      <c r="D33" s="41"/>
      <c r="E33" s="102"/>
      <c r="F33" s="42"/>
      <c r="G33" s="42"/>
      <c r="H33" s="69"/>
      <c r="I33" s="4"/>
      <c r="J33" s="4"/>
      <c r="K33" s="4"/>
      <c r="L33" s="4"/>
      <c r="M33" s="4"/>
      <c r="N33" s="4"/>
      <c r="O33" s="4"/>
      <c r="P33" s="4"/>
      <c r="Q33" s="4"/>
      <c r="R33" s="4"/>
      <c r="S33" s="24"/>
      <c r="T33" s="4"/>
      <c r="U33" s="4"/>
      <c r="V33" s="4"/>
      <c r="W33" s="4"/>
      <c r="X33" s="4"/>
      <c r="Y33" s="25"/>
      <c r="Z33" s="25"/>
      <c r="AA33" s="25"/>
      <c r="AB33" s="25"/>
      <c r="AC33" s="25"/>
    </row>
    <row r="34" spans="1:29" s="26" customFormat="1" ht="5.25" hidden="1" x14ac:dyDescent="0.25">
      <c r="A34" s="112"/>
      <c r="B34" s="4"/>
      <c r="C34" s="70"/>
      <c r="D34" s="43"/>
      <c r="E34" s="102"/>
      <c r="F34" s="44"/>
      <c r="G34" s="44"/>
      <c r="H34" s="71"/>
      <c r="I34" s="4"/>
      <c r="J34" s="4"/>
      <c r="K34" s="4"/>
      <c r="L34" s="4"/>
      <c r="M34" s="4"/>
      <c r="N34" s="4"/>
      <c r="O34" s="4"/>
      <c r="P34" s="4"/>
      <c r="Q34" s="4"/>
      <c r="R34" s="4"/>
      <c r="S34" s="24"/>
      <c r="T34" s="4"/>
      <c r="U34" s="4"/>
      <c r="V34" s="4"/>
      <c r="W34" s="4"/>
      <c r="X34" s="4"/>
      <c r="Y34" s="25"/>
      <c r="Z34" s="25"/>
      <c r="AA34" s="25"/>
      <c r="AB34" s="25"/>
      <c r="AC34" s="25"/>
    </row>
    <row r="35" spans="1:29" s="26" customFormat="1" ht="5.25" hidden="1" x14ac:dyDescent="0.25">
      <c r="A35" s="112"/>
      <c r="B35" s="4"/>
      <c r="C35" s="70"/>
      <c r="D35" s="43"/>
      <c r="E35" s="102"/>
      <c r="F35" s="44"/>
      <c r="G35" s="44"/>
      <c r="H35" s="71"/>
      <c r="I35" s="4"/>
      <c r="J35" s="4"/>
      <c r="K35" s="4"/>
      <c r="L35" s="4"/>
      <c r="M35" s="4"/>
      <c r="N35" s="4"/>
      <c r="O35" s="4"/>
      <c r="P35" s="4"/>
      <c r="Q35" s="4"/>
      <c r="R35" s="4"/>
      <c r="S35" s="24"/>
      <c r="T35" s="4"/>
      <c r="U35" s="4"/>
      <c r="V35" s="4"/>
      <c r="W35" s="4"/>
      <c r="X35" s="4"/>
      <c r="Y35" s="25"/>
      <c r="Z35" s="25"/>
      <c r="AA35" s="25"/>
      <c r="AB35" s="25"/>
      <c r="AC35" s="25"/>
    </row>
    <row r="36" spans="1:29" s="26" customFormat="1" ht="5.25" hidden="1" x14ac:dyDescent="0.25">
      <c r="A36" s="112"/>
      <c r="B36" s="4"/>
      <c r="C36" s="70"/>
      <c r="D36" s="43"/>
      <c r="E36" s="102"/>
      <c r="F36" s="44"/>
      <c r="G36" s="44"/>
      <c r="H36" s="71"/>
      <c r="I36" s="4"/>
      <c r="J36" s="4"/>
      <c r="K36" s="4"/>
      <c r="L36" s="4"/>
      <c r="M36" s="4"/>
      <c r="N36" s="4"/>
      <c r="O36" s="4"/>
      <c r="P36" s="4"/>
      <c r="Q36" s="4"/>
      <c r="R36" s="4"/>
      <c r="S36" s="24"/>
      <c r="T36" s="4"/>
      <c r="U36" s="4"/>
      <c r="V36" s="4"/>
      <c r="W36" s="4"/>
      <c r="X36" s="4"/>
      <c r="Y36" s="25"/>
      <c r="Z36" s="25"/>
      <c r="AA36" s="25"/>
      <c r="AB36" s="25"/>
      <c r="AC36" s="25"/>
    </row>
    <row r="37" spans="1:29" s="26" customFormat="1" ht="5.25" hidden="1" x14ac:dyDescent="0.25">
      <c r="A37" s="112"/>
      <c r="B37" s="4"/>
      <c r="C37" s="70"/>
      <c r="D37" s="43"/>
      <c r="E37" s="102"/>
      <c r="F37" s="42"/>
      <c r="G37" s="42"/>
      <c r="H37" s="69"/>
      <c r="I37" s="4"/>
      <c r="J37" s="4"/>
      <c r="K37" s="4"/>
      <c r="L37" s="4"/>
      <c r="M37" s="4"/>
      <c r="N37" s="4"/>
      <c r="O37" s="4"/>
      <c r="P37" s="4"/>
      <c r="Q37" s="4"/>
      <c r="R37" s="4"/>
      <c r="S37" s="24"/>
      <c r="T37" s="4"/>
      <c r="U37" s="4"/>
      <c r="V37" s="4"/>
      <c r="W37" s="4"/>
      <c r="X37" s="4"/>
      <c r="Y37" s="25"/>
      <c r="Z37" s="25"/>
      <c r="AA37" s="25"/>
      <c r="AB37" s="25"/>
      <c r="AC37" s="25"/>
    </row>
    <row r="38" spans="1:29" s="2" customFormat="1" ht="18" customHeight="1" x14ac:dyDescent="0.25">
      <c r="A38" s="1"/>
      <c r="C38" s="72"/>
      <c r="D38" s="45" t="s">
        <v>30</v>
      </c>
      <c r="E38" s="46"/>
      <c r="F38" s="47"/>
      <c r="G38" s="47"/>
      <c r="H38" s="73"/>
      <c r="I38" s="9"/>
      <c r="K38" s="4"/>
      <c r="P38" s="4"/>
      <c r="S38" s="10"/>
      <c r="Y38" s="11"/>
      <c r="Z38" s="11"/>
      <c r="AA38" s="11"/>
      <c r="AB38" s="11"/>
      <c r="AC38" s="11"/>
    </row>
    <row r="39" spans="1:29" s="2" customFormat="1" ht="22.5" x14ac:dyDescent="0.25">
      <c r="A39" s="1"/>
      <c r="C39" s="100" t="s">
        <v>31</v>
      </c>
      <c r="D39" s="40" t="s">
        <v>32</v>
      </c>
      <c r="E39" s="101" t="s">
        <v>0</v>
      </c>
      <c r="F39" s="38">
        <v>8356.3469100000002</v>
      </c>
      <c r="G39" s="38">
        <v>3545.3659600000001</v>
      </c>
      <c r="H39" s="66">
        <v>7044.2711799999997</v>
      </c>
      <c r="I39" s="9"/>
      <c r="K39" s="4"/>
      <c r="P39" s="4"/>
      <c r="S39" s="10"/>
      <c r="Y39" s="11"/>
      <c r="Z39" s="11"/>
      <c r="AA39" s="11"/>
      <c r="AB39" s="11"/>
      <c r="AC39" s="11"/>
    </row>
    <row r="40" spans="1:29" s="2" customFormat="1" ht="18.75" x14ac:dyDescent="0.25">
      <c r="A40" s="1"/>
      <c r="C40" s="100" t="s">
        <v>33</v>
      </c>
      <c r="D40" s="48" t="s">
        <v>34</v>
      </c>
      <c r="E40" s="101" t="s">
        <v>35</v>
      </c>
      <c r="F40" s="38">
        <f>F39/F41</f>
        <v>5.3362931480395881</v>
      </c>
      <c r="G40" s="38">
        <f>G39/G41</f>
        <v>5.8010723267507363</v>
      </c>
      <c r="H40" s="66">
        <f>H39/H41</f>
        <v>5.0133628875972445</v>
      </c>
      <c r="I40" s="9"/>
      <c r="K40" s="4"/>
      <c r="P40" s="4"/>
      <c r="S40" s="10"/>
      <c r="Y40" s="11"/>
      <c r="Z40" s="11"/>
      <c r="AA40" s="11"/>
      <c r="AB40" s="11"/>
      <c r="AC40" s="11"/>
    </row>
    <row r="41" spans="1:29" s="2" customFormat="1" ht="18.75" x14ac:dyDescent="0.25">
      <c r="A41" s="1"/>
      <c r="C41" s="100" t="s">
        <v>36</v>
      </c>
      <c r="D41" s="48" t="s">
        <v>37</v>
      </c>
      <c r="E41" s="101" t="s">
        <v>38</v>
      </c>
      <c r="F41" s="49">
        <v>1565.9459999999999</v>
      </c>
      <c r="G41" s="49">
        <v>611.15700000000004</v>
      </c>
      <c r="H41" s="74">
        <v>1405.0989999999999</v>
      </c>
      <c r="I41" s="9"/>
      <c r="K41" s="4"/>
      <c r="P41" s="4"/>
      <c r="S41" s="10"/>
      <c r="Y41" s="11"/>
      <c r="Z41" s="11"/>
      <c r="AA41" s="11"/>
      <c r="AB41" s="11"/>
      <c r="AC41" s="11"/>
    </row>
    <row r="42" spans="1:29" s="2" customFormat="1" ht="22.5" x14ac:dyDescent="0.25">
      <c r="A42" s="1"/>
      <c r="C42" s="100" t="s">
        <v>39</v>
      </c>
      <c r="D42" s="40" t="s">
        <v>40</v>
      </c>
      <c r="E42" s="101" t="s">
        <v>0</v>
      </c>
      <c r="F42" s="38">
        <v>10.119999999999999</v>
      </c>
      <c r="G42" s="38">
        <v>0</v>
      </c>
      <c r="H42" s="66">
        <v>0</v>
      </c>
      <c r="I42" s="9"/>
      <c r="K42" s="4"/>
      <c r="P42" s="4"/>
      <c r="S42" s="10"/>
      <c r="Y42" s="11"/>
      <c r="Z42" s="11"/>
      <c r="AA42" s="11"/>
      <c r="AB42" s="11"/>
      <c r="AC42" s="11"/>
    </row>
    <row r="43" spans="1:29" s="2" customFormat="1" ht="22.5" x14ac:dyDescent="0.25">
      <c r="A43" s="1"/>
      <c r="C43" s="100" t="s">
        <v>41</v>
      </c>
      <c r="D43" s="40" t="s">
        <v>42</v>
      </c>
      <c r="E43" s="101" t="s">
        <v>0</v>
      </c>
      <c r="F43" s="38">
        <v>0</v>
      </c>
      <c r="G43" s="38">
        <v>0</v>
      </c>
      <c r="H43" s="66">
        <v>0</v>
      </c>
      <c r="I43" s="9"/>
      <c r="K43" s="27"/>
      <c r="L43" s="3"/>
      <c r="M43" s="3"/>
      <c r="P43" s="4"/>
      <c r="S43" s="10"/>
      <c r="Y43" s="11"/>
      <c r="Z43" s="11"/>
      <c r="AA43" s="11"/>
      <c r="AB43" s="11"/>
      <c r="AC43" s="11"/>
    </row>
    <row r="44" spans="1:29" s="2" customFormat="1" ht="22.5" x14ac:dyDescent="0.25">
      <c r="A44" s="1"/>
      <c r="C44" s="100" t="s">
        <v>43</v>
      </c>
      <c r="D44" s="40" t="s">
        <v>44</v>
      </c>
      <c r="E44" s="101" t="s">
        <v>0</v>
      </c>
      <c r="F44" s="38">
        <f>2795.4016</f>
        <v>2795.4016000000001</v>
      </c>
      <c r="G44" s="38">
        <f>4589.72896</f>
        <v>4589.7289600000004</v>
      </c>
      <c r="H44" s="66">
        <f>2591.47526</f>
        <v>2591.4752600000002</v>
      </c>
      <c r="I44" s="9"/>
      <c r="K44" s="4"/>
      <c r="P44" s="4"/>
      <c r="S44" s="10"/>
      <c r="Y44" s="11"/>
      <c r="Z44" s="11"/>
      <c r="AA44" s="11"/>
      <c r="AB44" s="11"/>
      <c r="AC44" s="11"/>
    </row>
    <row r="45" spans="1:29" s="2" customFormat="1" ht="22.5" x14ac:dyDescent="0.25">
      <c r="A45" s="1"/>
      <c r="C45" s="100" t="s">
        <v>45</v>
      </c>
      <c r="D45" s="40" t="s">
        <v>46</v>
      </c>
      <c r="E45" s="101" t="s">
        <v>0</v>
      </c>
      <c r="F45" s="38">
        <f>842.84441</f>
        <v>842.84441000000004</v>
      </c>
      <c r="G45" s="38">
        <f>1380.16681</f>
        <v>1380.1668099999999</v>
      </c>
      <c r="H45" s="66">
        <f>776.0544</f>
        <v>776.05439999999999</v>
      </c>
      <c r="I45" s="9"/>
      <c r="K45" s="4"/>
      <c r="P45" s="4"/>
      <c r="S45" s="10"/>
      <c r="Y45" s="11"/>
      <c r="Z45" s="11"/>
      <c r="AA45" s="11"/>
      <c r="AB45" s="11"/>
      <c r="AC45" s="11"/>
    </row>
    <row r="46" spans="1:29" s="2" customFormat="1" ht="22.5" x14ac:dyDescent="0.25">
      <c r="A46" s="1"/>
      <c r="C46" s="100" t="s">
        <v>47</v>
      </c>
      <c r="D46" s="40" t="s">
        <v>48</v>
      </c>
      <c r="E46" s="101" t="s">
        <v>0</v>
      </c>
      <c r="F46" s="38">
        <v>0</v>
      </c>
      <c r="G46" s="38">
        <v>0</v>
      </c>
      <c r="H46" s="66">
        <v>0</v>
      </c>
      <c r="I46" s="9"/>
      <c r="K46" s="4"/>
      <c r="P46" s="4"/>
      <c r="S46" s="10"/>
      <c r="Y46" s="11"/>
      <c r="Z46" s="11"/>
      <c r="AA46" s="11"/>
      <c r="AB46" s="11"/>
      <c r="AC46" s="11"/>
    </row>
    <row r="47" spans="1:29" s="2" customFormat="1" ht="22.5" x14ac:dyDescent="0.25">
      <c r="A47" s="1"/>
      <c r="C47" s="100" t="s">
        <v>49</v>
      </c>
      <c r="D47" s="40" t="s">
        <v>50</v>
      </c>
      <c r="E47" s="101" t="s">
        <v>0</v>
      </c>
      <c r="F47" s="38">
        <v>0</v>
      </c>
      <c r="G47" s="38">
        <v>0</v>
      </c>
      <c r="H47" s="66">
        <v>0</v>
      </c>
      <c r="I47" s="9"/>
      <c r="K47" s="4"/>
      <c r="P47" s="4"/>
      <c r="S47" s="10"/>
      <c r="Y47" s="11"/>
      <c r="Z47" s="11"/>
      <c r="AA47" s="11"/>
      <c r="AB47" s="11"/>
      <c r="AC47" s="11"/>
    </row>
    <row r="48" spans="1:29" s="2" customFormat="1" ht="22.5" x14ac:dyDescent="0.25">
      <c r="A48" s="1"/>
      <c r="C48" s="100" t="s">
        <v>51</v>
      </c>
      <c r="D48" s="40" t="s">
        <v>52</v>
      </c>
      <c r="E48" s="101" t="s">
        <v>0</v>
      </c>
      <c r="F48" s="38">
        <v>0</v>
      </c>
      <c r="G48" s="38">
        <v>170.90772000000001</v>
      </c>
      <c r="H48" s="66">
        <v>0.53471000000000002</v>
      </c>
      <c r="I48" s="9"/>
      <c r="K48" s="27"/>
      <c r="L48" s="3"/>
      <c r="M48" s="3"/>
      <c r="P48" s="4"/>
      <c r="S48" s="10"/>
      <c r="Y48" s="11"/>
      <c r="Z48" s="11"/>
      <c r="AA48" s="11"/>
      <c r="AB48" s="11"/>
      <c r="AC48" s="11"/>
    </row>
    <row r="49" spans="1:29" s="2" customFormat="1" ht="22.5" x14ac:dyDescent="0.25">
      <c r="A49" s="1"/>
      <c r="C49" s="100" t="s">
        <v>53</v>
      </c>
      <c r="D49" s="40" t="s">
        <v>54</v>
      </c>
      <c r="E49" s="101" t="s">
        <v>0</v>
      </c>
      <c r="F49" s="38">
        <v>5011.6450299999997</v>
      </c>
      <c r="G49" s="38">
        <v>2802.0418500000001</v>
      </c>
      <c r="H49" s="66">
        <v>1090.95156</v>
      </c>
      <c r="I49" s="9"/>
      <c r="K49" s="27"/>
      <c r="L49" s="3"/>
      <c r="M49" s="3"/>
      <c r="P49" s="4"/>
      <c r="S49" s="10"/>
      <c r="Y49" s="11"/>
      <c r="Z49" s="11"/>
      <c r="AA49" s="11"/>
      <c r="AB49" s="11"/>
      <c r="AC49" s="11"/>
    </row>
    <row r="50" spans="1:29" s="2" customFormat="1" ht="18.75" x14ac:dyDescent="0.25">
      <c r="A50" s="1"/>
      <c r="C50" s="100" t="s">
        <v>55</v>
      </c>
      <c r="D50" s="40" t="s">
        <v>56</v>
      </c>
      <c r="E50" s="101" t="s">
        <v>0</v>
      </c>
      <c r="F50" s="38">
        <v>2829.9351700000002</v>
      </c>
      <c r="G50" s="38">
        <v>1516.8138799999999</v>
      </c>
      <c r="H50" s="66">
        <v>1076.33161</v>
      </c>
      <c r="I50" s="9"/>
      <c r="K50" s="4"/>
      <c r="P50" s="4"/>
      <c r="S50" s="10"/>
      <c r="Y50" s="11"/>
      <c r="Z50" s="11"/>
      <c r="AA50" s="11"/>
      <c r="AB50" s="11"/>
      <c r="AC50" s="11"/>
    </row>
    <row r="51" spans="1:29" s="2" customFormat="1" ht="18.75" x14ac:dyDescent="0.25">
      <c r="A51" s="1"/>
      <c r="C51" s="100" t="s">
        <v>57</v>
      </c>
      <c r="D51" s="48" t="s">
        <v>58</v>
      </c>
      <c r="E51" s="101" t="s">
        <v>0</v>
      </c>
      <c r="F51" s="38">
        <v>143.70222999999999</v>
      </c>
      <c r="G51" s="38">
        <v>103.87535</v>
      </c>
      <c r="H51" s="66">
        <v>57.888129999999997</v>
      </c>
      <c r="I51" s="9"/>
      <c r="K51" s="4"/>
      <c r="P51" s="4"/>
      <c r="S51" s="10"/>
      <c r="Y51" s="11"/>
      <c r="Z51" s="11"/>
      <c r="AA51" s="11"/>
      <c r="AB51" s="11"/>
      <c r="AC51" s="11"/>
    </row>
    <row r="52" spans="1:29" s="2" customFormat="1" ht="18.75" x14ac:dyDescent="0.25">
      <c r="A52" s="1"/>
      <c r="C52" s="100" t="s">
        <v>59</v>
      </c>
      <c r="D52" s="48" t="s">
        <v>60</v>
      </c>
      <c r="E52" s="101" t="s">
        <v>0</v>
      </c>
      <c r="F52" s="38">
        <v>0</v>
      </c>
      <c r="G52" s="38">
        <v>0</v>
      </c>
      <c r="H52" s="66">
        <v>0</v>
      </c>
      <c r="I52" s="9"/>
      <c r="K52" s="4"/>
      <c r="P52" s="4"/>
      <c r="S52" s="10"/>
      <c r="Y52" s="11"/>
      <c r="Z52" s="11"/>
      <c r="AA52" s="11"/>
      <c r="AB52" s="11"/>
      <c r="AC52" s="11"/>
    </row>
    <row r="53" spans="1:29" s="2" customFormat="1" ht="18.75" x14ac:dyDescent="0.25">
      <c r="A53" s="1"/>
      <c r="C53" s="100" t="s">
        <v>61</v>
      </c>
      <c r="D53" s="40" t="s">
        <v>62</v>
      </c>
      <c r="E53" s="101" t="s">
        <v>0</v>
      </c>
      <c r="F53" s="38">
        <f>(49798.23648-20800)*44.75%</f>
        <v>12976.7108248</v>
      </c>
      <c r="G53" s="38">
        <f>(49798.23648-20800)*33.15%</f>
        <v>9612.915393119998</v>
      </c>
      <c r="H53" s="66">
        <f>(49798.23648-20800)*22.1%</f>
        <v>6408.6102620800002</v>
      </c>
      <c r="I53" s="9"/>
      <c r="K53" s="4"/>
      <c r="P53" s="4"/>
      <c r="S53" s="10"/>
      <c r="Y53" s="11"/>
      <c r="Z53" s="11"/>
      <c r="AA53" s="11"/>
      <c r="AB53" s="11"/>
      <c r="AC53" s="11"/>
    </row>
    <row r="54" spans="1:29" s="2" customFormat="1" ht="18.75" x14ac:dyDescent="0.25">
      <c r="A54" s="1"/>
      <c r="C54" s="100" t="s">
        <v>63</v>
      </c>
      <c r="D54" s="48" t="s">
        <v>58</v>
      </c>
      <c r="E54" s="101" t="s">
        <v>0</v>
      </c>
      <c r="F54" s="38">
        <f>73.74*44.75%</f>
        <v>32.998649999999998</v>
      </c>
      <c r="G54" s="38">
        <f>73.74*33.15%</f>
        <v>24.444809999999997</v>
      </c>
      <c r="H54" s="66">
        <f>73.74*22.1%</f>
        <v>16.29654</v>
      </c>
      <c r="I54" s="9"/>
      <c r="K54" s="4"/>
      <c r="P54" s="4"/>
      <c r="S54" s="10"/>
      <c r="Y54" s="11"/>
      <c r="Z54" s="11"/>
      <c r="AA54" s="11"/>
      <c r="AB54" s="11"/>
      <c r="AC54" s="11"/>
    </row>
    <row r="55" spans="1:29" s="2" customFormat="1" ht="18.75" x14ac:dyDescent="0.25">
      <c r="A55" s="1"/>
      <c r="C55" s="100" t="s">
        <v>64</v>
      </c>
      <c r="D55" s="48" t="s">
        <v>60</v>
      </c>
      <c r="E55" s="101" t="s">
        <v>0</v>
      </c>
      <c r="F55" s="38">
        <f>1727.028*44.75%</f>
        <v>772.84503000000007</v>
      </c>
      <c r="G55" s="38">
        <f>1727.028*33.15%</f>
        <v>572.50978199999997</v>
      </c>
      <c r="H55" s="66">
        <f>1727.028*22.1%</f>
        <v>381.67318799999998</v>
      </c>
      <c r="I55" s="9"/>
      <c r="K55" s="4"/>
      <c r="P55" s="4"/>
      <c r="S55" s="10"/>
      <c r="Y55" s="11"/>
      <c r="Z55" s="11"/>
      <c r="AA55" s="11"/>
      <c r="AB55" s="11"/>
      <c r="AC55" s="11"/>
    </row>
    <row r="56" spans="1:29" s="2" customFormat="1" ht="22.5" x14ac:dyDescent="0.25">
      <c r="A56" s="1"/>
      <c r="C56" s="113" t="s">
        <v>65</v>
      </c>
      <c r="D56" s="40" t="s">
        <v>66</v>
      </c>
      <c r="E56" s="114" t="s">
        <v>0</v>
      </c>
      <c r="F56" s="38">
        <f>26275.84+79.16787</f>
        <v>26355.007870000001</v>
      </c>
      <c r="G56" s="38">
        <f>1837.22+34.54871</f>
        <v>1871.7687100000001</v>
      </c>
      <c r="H56" s="66">
        <f>711.13+100.76043</f>
        <v>811.89043000000004</v>
      </c>
      <c r="I56" s="9"/>
      <c r="K56" s="4"/>
      <c r="P56" s="4"/>
      <c r="S56" s="10"/>
      <c r="Y56" s="11"/>
      <c r="Z56" s="11"/>
      <c r="AA56" s="11"/>
      <c r="AB56" s="11"/>
      <c r="AC56" s="11"/>
    </row>
    <row r="57" spans="1:29" s="2" customFormat="1" ht="45" x14ac:dyDescent="0.25">
      <c r="A57" s="1"/>
      <c r="C57" s="113"/>
      <c r="D57" s="48" t="s">
        <v>67</v>
      </c>
      <c r="E57" s="114"/>
      <c r="F57" s="50" t="s">
        <v>68</v>
      </c>
      <c r="G57" s="50" t="s">
        <v>68</v>
      </c>
      <c r="H57" s="75" t="s">
        <v>68</v>
      </c>
      <c r="I57" s="9"/>
      <c r="K57" s="4" t="e">
        <f ca="1">nerr(MATCH("есть",List01_flag_index_1,0))</f>
        <v>#NAME?</v>
      </c>
      <c r="P57" s="4"/>
      <c r="S57" s="10"/>
      <c r="Y57" s="11"/>
      <c r="Z57" s="11"/>
      <c r="AA57" s="11"/>
      <c r="AB57" s="11"/>
      <c r="AC57" s="11"/>
    </row>
    <row r="58" spans="1:29" s="4" customFormat="1" ht="5.25" hidden="1" x14ac:dyDescent="0.25">
      <c r="A58" s="28"/>
      <c r="C58" s="115"/>
      <c r="D58" s="51"/>
      <c r="E58" s="116"/>
      <c r="F58" s="44"/>
      <c r="G58" s="44"/>
      <c r="H58" s="71"/>
      <c r="S58" s="24"/>
      <c r="Y58" s="25"/>
      <c r="Z58" s="25"/>
      <c r="AA58" s="25"/>
      <c r="AB58" s="25"/>
      <c r="AC58" s="25"/>
    </row>
    <row r="59" spans="1:29" s="4" customFormat="1" ht="5.25" hidden="1" x14ac:dyDescent="0.25">
      <c r="A59" s="28"/>
      <c r="C59" s="115"/>
      <c r="D59" s="52"/>
      <c r="E59" s="116"/>
      <c r="F59" s="53" t="s">
        <v>68</v>
      </c>
      <c r="G59" s="53" t="s">
        <v>68</v>
      </c>
      <c r="H59" s="76" t="s">
        <v>68</v>
      </c>
      <c r="K59" s="4" t="e">
        <f ca="1">nerr(MATCH("есть",List01_flag_index_2,0))</f>
        <v>#NAME?</v>
      </c>
      <c r="S59" s="24"/>
      <c r="Y59" s="25"/>
      <c r="Z59" s="25"/>
      <c r="AA59" s="25"/>
      <c r="AB59" s="25"/>
      <c r="AC59" s="25"/>
    </row>
    <row r="60" spans="1:29" s="2" customFormat="1" ht="22.5" x14ac:dyDescent="0.25">
      <c r="A60" s="1"/>
      <c r="C60" s="100" t="s">
        <v>69</v>
      </c>
      <c r="D60" s="40" t="s">
        <v>70</v>
      </c>
      <c r="E60" s="101" t="s">
        <v>0</v>
      </c>
      <c r="F60" s="39">
        <f>SUM(F61:F70)</f>
        <v>2093.1580599999998</v>
      </c>
      <c r="G60" s="39">
        <f>SUM(G61:G70)</f>
        <v>1636.4848400000001</v>
      </c>
      <c r="H60" s="67">
        <f>SUM(H61:H70)</f>
        <v>1080.07357</v>
      </c>
      <c r="I60" s="9"/>
      <c r="K60" s="4"/>
      <c r="P60" s="4"/>
      <c r="S60" s="10"/>
      <c r="Y60" s="11"/>
      <c r="Z60" s="11"/>
      <c r="AA60" s="11"/>
      <c r="AB60" s="11"/>
      <c r="AC60" s="11"/>
    </row>
    <row r="61" spans="1:29" s="2" customFormat="1" ht="18.75" hidden="1" x14ac:dyDescent="0.25">
      <c r="A61" s="1"/>
      <c r="C61" s="100" t="s">
        <v>71</v>
      </c>
      <c r="D61" s="48"/>
      <c r="E61" s="101"/>
      <c r="F61" s="54"/>
      <c r="G61" s="54"/>
      <c r="H61" s="77"/>
      <c r="I61" s="9"/>
      <c r="K61" s="4"/>
      <c r="P61" s="4"/>
      <c r="S61" s="10"/>
      <c r="Y61" s="11"/>
      <c r="Z61" s="11"/>
      <c r="AA61" s="11"/>
      <c r="AB61" s="11"/>
      <c r="AC61" s="11"/>
    </row>
    <row r="62" spans="1:29" s="2" customFormat="1" ht="18.75" x14ac:dyDescent="0.25">
      <c r="A62" s="1"/>
      <c r="C62" s="100" t="s">
        <v>72</v>
      </c>
      <c r="D62" s="55" t="s">
        <v>73</v>
      </c>
      <c r="E62" s="101" t="s">
        <v>0</v>
      </c>
      <c r="F62" s="56">
        <v>34.93</v>
      </c>
      <c r="G62" s="56">
        <v>35.624839999999999</v>
      </c>
      <c r="H62" s="78">
        <v>25.243569999999998</v>
      </c>
      <c r="I62" s="9"/>
      <c r="K62" s="4"/>
      <c r="P62" s="4"/>
      <c r="S62" s="10"/>
      <c r="Y62" s="11"/>
      <c r="Z62" s="11"/>
      <c r="AA62" s="11"/>
      <c r="AB62" s="11"/>
      <c r="AC62" s="11"/>
    </row>
    <row r="63" spans="1:29" s="2" customFormat="1" ht="18.75" x14ac:dyDescent="0.25">
      <c r="A63" s="1"/>
      <c r="C63" s="100" t="s">
        <v>74</v>
      </c>
      <c r="D63" s="55" t="s">
        <v>75</v>
      </c>
      <c r="E63" s="101" t="s">
        <v>0</v>
      </c>
      <c r="F63" s="56">
        <v>15.18</v>
      </c>
      <c r="G63" s="56">
        <v>38.64</v>
      </c>
      <c r="H63" s="78">
        <v>22.08</v>
      </c>
      <c r="I63" s="9"/>
      <c r="K63" s="4"/>
      <c r="P63" s="4"/>
      <c r="S63" s="10"/>
      <c r="Y63" s="11"/>
      <c r="Z63" s="11"/>
      <c r="AA63" s="11"/>
      <c r="AB63" s="11"/>
      <c r="AC63" s="11"/>
    </row>
    <row r="64" spans="1:29" s="2" customFormat="1" ht="18.75" x14ac:dyDescent="0.25">
      <c r="A64" s="1"/>
      <c r="C64" s="100" t="s">
        <v>76</v>
      </c>
      <c r="D64" s="55" t="s">
        <v>77</v>
      </c>
      <c r="E64" s="101" t="s">
        <v>0</v>
      </c>
      <c r="F64" s="56">
        <v>37.090000000000003</v>
      </c>
      <c r="G64" s="56">
        <v>74.180000000000007</v>
      </c>
      <c r="H64" s="78">
        <v>49.45</v>
      </c>
      <c r="I64" s="9"/>
      <c r="K64" s="4"/>
      <c r="P64" s="4"/>
      <c r="S64" s="10"/>
      <c r="Y64" s="11"/>
      <c r="Z64" s="11"/>
      <c r="AA64" s="11"/>
      <c r="AB64" s="11"/>
      <c r="AC64" s="11"/>
    </row>
    <row r="65" spans="1:29" s="2" customFormat="1" ht="18.75" x14ac:dyDescent="0.25">
      <c r="A65" s="1"/>
      <c r="C65" s="100" t="s">
        <v>78</v>
      </c>
      <c r="D65" s="55" t="s">
        <v>79</v>
      </c>
      <c r="E65" s="101" t="s">
        <v>0</v>
      </c>
      <c r="F65" s="56">
        <v>20.8</v>
      </c>
      <c r="G65" s="56">
        <v>20.8</v>
      </c>
      <c r="H65" s="78">
        <v>5.2</v>
      </c>
      <c r="I65" s="9"/>
      <c r="K65" s="4"/>
      <c r="P65" s="4"/>
      <c r="S65" s="10"/>
      <c r="Y65" s="11"/>
      <c r="Z65" s="11"/>
      <c r="AA65" s="11"/>
      <c r="AB65" s="11"/>
      <c r="AC65" s="11"/>
    </row>
    <row r="66" spans="1:29" s="2" customFormat="1" ht="18.75" x14ac:dyDescent="0.25">
      <c r="A66" s="1"/>
      <c r="C66" s="100" t="s">
        <v>80</v>
      </c>
      <c r="D66" s="55" t="s">
        <v>81</v>
      </c>
      <c r="E66" s="101" t="s">
        <v>0</v>
      </c>
      <c r="F66" s="56">
        <v>4.9580599999999997</v>
      </c>
      <c r="G66" s="56"/>
      <c r="H66" s="78"/>
      <c r="I66" s="9"/>
      <c r="K66" s="4"/>
      <c r="P66" s="4"/>
      <c r="S66" s="10"/>
      <c r="Y66" s="11"/>
      <c r="Z66" s="11"/>
      <c r="AA66" s="11"/>
      <c r="AB66" s="11"/>
      <c r="AC66" s="11"/>
    </row>
    <row r="67" spans="1:29" s="2" customFormat="1" ht="18.75" x14ac:dyDescent="0.25">
      <c r="A67" s="1"/>
      <c r="C67" s="100" t="s">
        <v>82</v>
      </c>
      <c r="D67" s="55" t="s">
        <v>83</v>
      </c>
      <c r="E67" s="101" t="s">
        <v>0</v>
      </c>
      <c r="F67" s="56">
        <v>22.9</v>
      </c>
      <c r="G67" s="56">
        <v>17</v>
      </c>
      <c r="H67" s="78">
        <v>11.3</v>
      </c>
      <c r="I67" s="9"/>
      <c r="K67" s="4"/>
      <c r="P67" s="4"/>
      <c r="S67" s="10"/>
      <c r="Y67" s="11"/>
      <c r="Z67" s="11"/>
      <c r="AA67" s="11"/>
      <c r="AB67" s="11"/>
      <c r="AC67" s="11"/>
    </row>
    <row r="68" spans="1:29" s="2" customFormat="1" ht="18.75" x14ac:dyDescent="0.25">
      <c r="A68" s="1"/>
      <c r="C68" s="100" t="s">
        <v>84</v>
      </c>
      <c r="D68" s="55" t="s">
        <v>85</v>
      </c>
      <c r="E68" s="101" t="s">
        <v>0</v>
      </c>
      <c r="F68" s="56">
        <v>1912.8</v>
      </c>
      <c r="G68" s="56">
        <v>1417.3</v>
      </c>
      <c r="H68" s="78">
        <v>944.8</v>
      </c>
      <c r="I68" s="9"/>
      <c r="K68" s="4"/>
      <c r="P68" s="4"/>
      <c r="S68" s="10"/>
      <c r="Y68" s="11"/>
      <c r="Z68" s="11"/>
      <c r="AA68" s="11"/>
      <c r="AB68" s="11"/>
      <c r="AC68" s="11"/>
    </row>
    <row r="69" spans="1:29" s="2" customFormat="1" ht="22.5" x14ac:dyDescent="0.25">
      <c r="A69" s="1"/>
      <c r="C69" s="100" t="s">
        <v>86</v>
      </c>
      <c r="D69" s="55" t="s">
        <v>87</v>
      </c>
      <c r="E69" s="101" t="s">
        <v>0</v>
      </c>
      <c r="F69" s="56">
        <v>44.5</v>
      </c>
      <c r="G69" s="56">
        <v>32.94</v>
      </c>
      <c r="H69" s="78">
        <v>22</v>
      </c>
      <c r="I69" s="9"/>
      <c r="K69" s="4"/>
      <c r="P69" s="4"/>
      <c r="S69" s="10"/>
      <c r="Y69" s="11"/>
      <c r="Z69" s="11"/>
      <c r="AA69" s="11"/>
      <c r="AB69" s="11"/>
      <c r="AC69" s="11"/>
    </row>
    <row r="70" spans="1:29" s="2" customFormat="1" ht="18.75" x14ac:dyDescent="0.25">
      <c r="A70" s="1"/>
      <c r="C70" s="72"/>
      <c r="D70" s="45" t="s">
        <v>88</v>
      </c>
      <c r="E70" s="46"/>
      <c r="F70" s="47"/>
      <c r="G70" s="47"/>
      <c r="H70" s="73"/>
      <c r="I70" s="9"/>
      <c r="K70" s="4"/>
      <c r="P70" s="4"/>
      <c r="S70" s="10"/>
      <c r="Y70" s="11"/>
      <c r="Z70" s="11"/>
      <c r="AA70" s="11"/>
      <c r="AB70" s="11"/>
      <c r="AC70" s="11"/>
    </row>
    <row r="71" spans="1:29" s="2" customFormat="1" ht="22.5" x14ac:dyDescent="0.25">
      <c r="A71" s="1"/>
      <c r="C71" s="100" t="s">
        <v>89</v>
      </c>
      <c r="D71" s="37" t="s">
        <v>90</v>
      </c>
      <c r="E71" s="101" t="s">
        <v>0</v>
      </c>
      <c r="F71" s="38">
        <v>11281.488740000001</v>
      </c>
      <c r="G71" s="38">
        <v>16028.521140000001</v>
      </c>
      <c r="H71" s="66">
        <v>7359.6794</v>
      </c>
      <c r="I71" s="9"/>
      <c r="K71" s="4"/>
      <c r="P71" s="4"/>
      <c r="S71" s="10"/>
      <c r="Y71" s="11"/>
      <c r="Z71" s="11"/>
      <c r="AA71" s="11"/>
      <c r="AB71" s="11"/>
      <c r="AC71" s="11"/>
    </row>
    <row r="72" spans="1:29" s="2" customFormat="1" ht="22.5" x14ac:dyDescent="0.25">
      <c r="A72" s="1"/>
      <c r="C72" s="100" t="s">
        <v>91</v>
      </c>
      <c r="D72" s="37" t="s">
        <v>92</v>
      </c>
      <c r="E72" s="101" t="s">
        <v>0</v>
      </c>
      <c r="F72" s="38">
        <f>-14087*44.15%</f>
        <v>-6219.4105</v>
      </c>
      <c r="G72" s="38">
        <f>-14087*23.41%</f>
        <v>-3297.7667000000001</v>
      </c>
      <c r="H72" s="66">
        <f>-14087*15.16%</f>
        <v>-2135.5892000000003</v>
      </c>
      <c r="I72" s="9"/>
      <c r="K72" s="4"/>
      <c r="P72" s="4"/>
      <c r="S72" s="10"/>
      <c r="Y72" s="11"/>
      <c r="Z72" s="11"/>
      <c r="AA72" s="11"/>
      <c r="AB72" s="11"/>
      <c r="AC72" s="11"/>
    </row>
    <row r="73" spans="1:29" s="2" customFormat="1" ht="33.75" x14ac:dyDescent="0.25">
      <c r="A73" s="1"/>
      <c r="C73" s="100" t="s">
        <v>93</v>
      </c>
      <c r="D73" s="40" t="s">
        <v>94</v>
      </c>
      <c r="E73" s="101" t="s">
        <v>0</v>
      </c>
      <c r="F73" s="38">
        <v>0</v>
      </c>
      <c r="G73" s="38">
        <v>0</v>
      </c>
      <c r="H73" s="66">
        <v>0</v>
      </c>
      <c r="I73" s="9"/>
      <c r="K73" s="4"/>
      <c r="P73" s="4"/>
      <c r="S73" s="10"/>
      <c r="Y73" s="11"/>
      <c r="Z73" s="11"/>
      <c r="AA73" s="11"/>
      <c r="AB73" s="11"/>
      <c r="AC73" s="11"/>
    </row>
    <row r="74" spans="1:29" s="2" customFormat="1" ht="18.75" x14ac:dyDescent="0.25">
      <c r="A74" s="1"/>
      <c r="C74" s="100" t="s">
        <v>95</v>
      </c>
      <c r="D74" s="37" t="s">
        <v>96</v>
      </c>
      <c r="E74" s="101" t="s">
        <v>0</v>
      </c>
      <c r="F74" s="38">
        <f>F75-70.46</f>
        <v>-50.120937049999995</v>
      </c>
      <c r="G74" s="38">
        <f>G75-182.93</f>
        <v>-167.86318577</v>
      </c>
      <c r="H74" s="66">
        <f>H75-8.02</f>
        <v>2.0245428200000006</v>
      </c>
      <c r="I74" s="9"/>
      <c r="K74" s="4"/>
      <c r="P74" s="4"/>
      <c r="S74" s="10"/>
      <c r="Y74" s="11"/>
      <c r="Z74" s="11"/>
      <c r="AA74" s="11"/>
      <c r="AB74" s="11"/>
      <c r="AC74" s="11"/>
    </row>
    <row r="75" spans="1:29" s="2" customFormat="1" ht="22.5" x14ac:dyDescent="0.25">
      <c r="A75" s="1"/>
      <c r="C75" s="100" t="s">
        <v>97</v>
      </c>
      <c r="D75" s="40" t="s">
        <v>98</v>
      </c>
      <c r="E75" s="101" t="s">
        <v>0</v>
      </c>
      <c r="F75" s="38">
        <f>F76</f>
        <v>20.339062950000002</v>
      </c>
      <c r="G75" s="38">
        <f>G76</f>
        <v>15.066814229999999</v>
      </c>
      <c r="H75" s="66">
        <f>H76</f>
        <v>10.04454282</v>
      </c>
      <c r="I75" s="9"/>
      <c r="K75" s="4"/>
      <c r="P75" s="4"/>
      <c r="S75" s="10"/>
      <c r="Y75" s="11"/>
      <c r="Z75" s="11"/>
      <c r="AA75" s="11"/>
      <c r="AB75" s="11"/>
      <c r="AC75" s="11"/>
    </row>
    <row r="76" spans="1:29" s="2" customFormat="1" ht="22.5" x14ac:dyDescent="0.25">
      <c r="A76" s="1"/>
      <c r="C76" s="100" t="s">
        <v>99</v>
      </c>
      <c r="D76" s="48" t="s">
        <v>100</v>
      </c>
      <c r="E76" s="101" t="s">
        <v>0</v>
      </c>
      <c r="F76" s="38">
        <f>45.45042*44.75%</f>
        <v>20.339062950000002</v>
      </c>
      <c r="G76" s="38">
        <f>45.45042*33.15%</f>
        <v>15.066814229999999</v>
      </c>
      <c r="H76" s="66">
        <f>45.45042*22.1%</f>
        <v>10.04454282</v>
      </c>
      <c r="I76" s="9"/>
      <c r="K76" s="4"/>
      <c r="P76" s="4"/>
      <c r="S76" s="10"/>
      <c r="Y76" s="11"/>
      <c r="Z76" s="11"/>
      <c r="AA76" s="11"/>
      <c r="AB76" s="11"/>
      <c r="AC76" s="11"/>
    </row>
    <row r="77" spans="1:29" s="2" customFormat="1" ht="22.5" x14ac:dyDescent="0.25">
      <c r="A77" s="1"/>
      <c r="C77" s="100" t="s">
        <v>101</v>
      </c>
      <c r="D77" s="48" t="s">
        <v>102</v>
      </c>
      <c r="E77" s="101" t="s">
        <v>0</v>
      </c>
      <c r="F77" s="38">
        <v>0</v>
      </c>
      <c r="G77" s="38">
        <v>0</v>
      </c>
      <c r="H77" s="66">
        <v>0</v>
      </c>
      <c r="I77" s="9"/>
      <c r="K77" s="4"/>
      <c r="P77" s="4"/>
      <c r="S77" s="10"/>
      <c r="Y77" s="11"/>
      <c r="Z77" s="11"/>
      <c r="AA77" s="11"/>
      <c r="AB77" s="11"/>
      <c r="AC77" s="11"/>
    </row>
    <row r="78" spans="1:29" s="2" customFormat="1" ht="22.5" x14ac:dyDescent="0.25">
      <c r="A78" s="1"/>
      <c r="C78" s="100" t="s">
        <v>103</v>
      </c>
      <c r="D78" s="40" t="s">
        <v>104</v>
      </c>
      <c r="E78" s="101" t="s">
        <v>0</v>
      </c>
      <c r="F78" s="38">
        <v>0</v>
      </c>
      <c r="G78" s="38">
        <v>0</v>
      </c>
      <c r="H78" s="66">
        <v>0</v>
      </c>
      <c r="I78" s="9"/>
      <c r="K78" s="4"/>
      <c r="P78" s="4"/>
      <c r="S78" s="10"/>
      <c r="Y78" s="11"/>
      <c r="Z78" s="11"/>
      <c r="AA78" s="11"/>
      <c r="AB78" s="11"/>
      <c r="AC78" s="11"/>
    </row>
    <row r="79" spans="1:29" s="2" customFormat="1" ht="33.75" x14ac:dyDescent="0.25">
      <c r="A79" s="1"/>
      <c r="C79" s="100" t="s">
        <v>105</v>
      </c>
      <c r="D79" s="37" t="s">
        <v>106</v>
      </c>
      <c r="E79" s="101" t="s">
        <v>107</v>
      </c>
      <c r="F79" s="57" t="s">
        <v>108</v>
      </c>
      <c r="G79" s="57" t="s">
        <v>108</v>
      </c>
      <c r="H79" s="79" t="s">
        <v>108</v>
      </c>
      <c r="I79" s="9"/>
      <c r="K79" s="4"/>
      <c r="P79" s="4"/>
      <c r="S79" s="10"/>
      <c r="Y79" s="11"/>
      <c r="Z79" s="11"/>
      <c r="AA79" s="11"/>
      <c r="AB79" s="11"/>
      <c r="AC79" s="11"/>
    </row>
    <row r="80" spans="1:29" s="2" customFormat="1" ht="33.75" x14ac:dyDescent="0.25">
      <c r="A80" s="1"/>
      <c r="C80" s="100" t="s">
        <v>109</v>
      </c>
      <c r="D80" s="37" t="s">
        <v>110</v>
      </c>
      <c r="E80" s="101" t="s">
        <v>10</v>
      </c>
      <c r="F80" s="38">
        <v>0</v>
      </c>
      <c r="G80" s="38">
        <v>0</v>
      </c>
      <c r="H80" s="66">
        <v>0</v>
      </c>
      <c r="I80" s="9"/>
      <c r="K80" s="4"/>
      <c r="P80" s="4"/>
      <c r="S80" s="10"/>
      <c r="Y80" s="11"/>
      <c r="Z80" s="11"/>
      <c r="AA80" s="11"/>
      <c r="AB80" s="11"/>
      <c r="AC80" s="11"/>
    </row>
    <row r="81" spans="1:29" s="26" customFormat="1" ht="5.25" hidden="1" x14ac:dyDescent="0.25">
      <c r="A81" s="28"/>
      <c r="B81" s="4"/>
      <c r="C81" s="68" t="s">
        <v>111</v>
      </c>
      <c r="D81" s="58"/>
      <c r="E81" s="102"/>
      <c r="F81" s="59"/>
      <c r="G81" s="59"/>
      <c r="H81" s="80"/>
      <c r="I81" s="4"/>
      <c r="J81" s="4"/>
      <c r="K81" s="4"/>
      <c r="L81" s="4"/>
      <c r="M81" s="4"/>
      <c r="N81" s="4"/>
      <c r="O81" s="4"/>
      <c r="P81" s="4"/>
      <c r="Q81" s="4"/>
      <c r="R81" s="4"/>
      <c r="S81" s="24"/>
      <c r="T81" s="4"/>
      <c r="U81" s="4"/>
      <c r="V81" s="4"/>
      <c r="W81" s="4"/>
      <c r="X81" s="4"/>
      <c r="Y81" s="25"/>
      <c r="Z81" s="25"/>
      <c r="AA81" s="25"/>
      <c r="AB81" s="25"/>
      <c r="AC81" s="25"/>
    </row>
    <row r="82" spans="1:29" ht="18.75" x14ac:dyDescent="0.25">
      <c r="C82" s="72"/>
      <c r="D82" s="60" t="s">
        <v>112</v>
      </c>
      <c r="E82" s="46"/>
      <c r="F82" s="47"/>
      <c r="G82" s="47"/>
      <c r="H82" s="73"/>
      <c r="I82" s="9"/>
    </row>
    <row r="83" spans="1:29" s="2" customFormat="1" ht="18.75" x14ac:dyDescent="0.25">
      <c r="A83" s="1"/>
      <c r="C83" s="100" t="s">
        <v>113</v>
      </c>
      <c r="D83" s="40" t="s">
        <v>114</v>
      </c>
      <c r="E83" s="101" t="s">
        <v>10</v>
      </c>
      <c r="F83" s="38">
        <v>0</v>
      </c>
      <c r="G83" s="38">
        <v>0</v>
      </c>
      <c r="H83" s="66">
        <v>0</v>
      </c>
      <c r="I83" s="9"/>
      <c r="K83" s="4"/>
      <c r="P83" s="4"/>
      <c r="S83" s="10"/>
      <c r="Y83" s="11"/>
      <c r="Z83" s="11"/>
      <c r="AA83" s="11"/>
      <c r="AB83" s="11"/>
      <c r="AC83" s="11"/>
    </row>
    <row r="84" spans="1:29" s="2" customFormat="1" ht="18.75" x14ac:dyDescent="0.25">
      <c r="A84" s="1"/>
      <c r="C84" s="100" t="s">
        <v>115</v>
      </c>
      <c r="D84" s="40" t="s">
        <v>116</v>
      </c>
      <c r="E84" s="101" t="s">
        <v>117</v>
      </c>
      <c r="F84" s="49">
        <v>0</v>
      </c>
      <c r="G84" s="49">
        <v>0</v>
      </c>
      <c r="H84" s="74">
        <v>0</v>
      </c>
      <c r="I84" s="9"/>
      <c r="K84" s="4"/>
      <c r="P84" s="4"/>
      <c r="S84" s="10"/>
      <c r="Y84" s="11"/>
      <c r="Z84" s="11"/>
      <c r="AA84" s="11"/>
      <c r="AB84" s="11"/>
      <c r="AC84" s="11"/>
    </row>
    <row r="85" spans="1:29" s="2" customFormat="1" ht="18.75" x14ac:dyDescent="0.25">
      <c r="A85" s="1"/>
      <c r="C85" s="100" t="s">
        <v>118</v>
      </c>
      <c r="D85" s="40" t="s">
        <v>119</v>
      </c>
      <c r="E85" s="101" t="s">
        <v>117</v>
      </c>
      <c r="F85" s="61"/>
      <c r="G85" s="61"/>
      <c r="H85" s="81"/>
      <c r="I85" s="9"/>
      <c r="K85" s="4"/>
      <c r="P85" s="4"/>
      <c r="S85" s="10"/>
      <c r="Y85" s="11"/>
      <c r="Z85" s="11"/>
      <c r="AA85" s="11"/>
      <c r="AB85" s="11"/>
      <c r="AC85" s="11"/>
    </row>
    <row r="86" spans="1:29" s="2" customFormat="1" ht="18.75" x14ac:dyDescent="0.25">
      <c r="A86" s="1"/>
      <c r="C86" s="100" t="s">
        <v>120</v>
      </c>
      <c r="D86" s="40" t="s">
        <v>121</v>
      </c>
      <c r="E86" s="101" t="s">
        <v>117</v>
      </c>
      <c r="F86" s="49">
        <v>60.68</v>
      </c>
      <c r="G86" s="49">
        <v>182.48500000000001</v>
      </c>
      <c r="H86" s="74">
        <v>143.64699999999999</v>
      </c>
      <c r="I86" s="9"/>
      <c r="K86" s="4"/>
      <c r="P86" s="4"/>
      <c r="S86" s="10"/>
      <c r="Y86" s="11"/>
      <c r="Z86" s="11"/>
      <c r="AA86" s="11"/>
      <c r="AB86" s="11"/>
      <c r="AC86" s="11"/>
    </row>
    <row r="87" spans="1:29" s="2" customFormat="1" ht="18.75" x14ac:dyDescent="0.25">
      <c r="A87" s="1"/>
      <c r="C87" s="100" t="s">
        <v>122</v>
      </c>
      <c r="D87" s="48" t="s">
        <v>123</v>
      </c>
      <c r="E87" s="101" t="s">
        <v>117</v>
      </c>
      <c r="F87" s="49">
        <v>0</v>
      </c>
      <c r="G87" s="49">
        <v>0</v>
      </c>
      <c r="H87" s="74">
        <v>0</v>
      </c>
      <c r="I87" s="9"/>
      <c r="K87" s="4"/>
      <c r="P87" s="4"/>
      <c r="S87" s="10"/>
      <c r="Y87" s="11"/>
      <c r="Z87" s="11"/>
      <c r="AA87" s="11"/>
      <c r="AB87" s="11"/>
      <c r="AC87" s="11"/>
    </row>
    <row r="88" spans="1:29" s="2" customFormat="1" ht="45" x14ac:dyDescent="0.25">
      <c r="A88" s="1"/>
      <c r="C88" s="100" t="s">
        <v>124</v>
      </c>
      <c r="D88" s="62" t="s">
        <v>125</v>
      </c>
      <c r="E88" s="101" t="s">
        <v>117</v>
      </c>
      <c r="F88" s="49">
        <v>0</v>
      </c>
      <c r="G88" s="49">
        <v>0</v>
      </c>
      <c r="H88" s="74">
        <v>0</v>
      </c>
      <c r="I88" s="9"/>
      <c r="K88" s="4"/>
      <c r="P88" s="4"/>
      <c r="S88" s="10"/>
      <c r="Y88" s="11"/>
      <c r="Z88" s="11"/>
      <c r="AA88" s="11"/>
      <c r="AB88" s="11"/>
      <c r="AC88" s="11"/>
    </row>
    <row r="89" spans="1:29" s="2" customFormat="1" ht="22.5" x14ac:dyDescent="0.25">
      <c r="A89" s="1"/>
      <c r="C89" s="100" t="s">
        <v>126</v>
      </c>
      <c r="D89" s="40" t="s">
        <v>127</v>
      </c>
      <c r="E89" s="101" t="s">
        <v>117</v>
      </c>
      <c r="F89" s="49">
        <v>0</v>
      </c>
      <c r="G89" s="49">
        <v>0</v>
      </c>
      <c r="H89" s="74">
        <v>0</v>
      </c>
      <c r="I89" s="9"/>
      <c r="K89" s="4"/>
      <c r="P89" s="4"/>
      <c r="S89" s="10"/>
      <c r="Y89" s="11"/>
      <c r="Z89" s="11"/>
      <c r="AA89" s="11"/>
      <c r="AB89" s="11"/>
      <c r="AC89" s="11"/>
    </row>
    <row r="90" spans="1:29" s="2" customFormat="1" ht="22.5" x14ac:dyDescent="0.25">
      <c r="A90" s="1"/>
      <c r="C90" s="100" t="s">
        <v>128</v>
      </c>
      <c r="D90" s="37" t="s">
        <v>129</v>
      </c>
      <c r="E90" s="101" t="s">
        <v>130</v>
      </c>
      <c r="F90" s="38">
        <v>0</v>
      </c>
      <c r="G90" s="38">
        <v>0</v>
      </c>
      <c r="H90" s="66">
        <v>0</v>
      </c>
      <c r="I90" s="9"/>
      <c r="K90" s="4"/>
      <c r="P90" s="4"/>
      <c r="S90" s="10"/>
      <c r="Y90" s="11"/>
      <c r="Z90" s="11"/>
      <c r="AA90" s="11"/>
      <c r="AB90" s="11"/>
      <c r="AC90" s="11"/>
    </row>
    <row r="91" spans="1:29" s="2" customFormat="1" ht="22.5" x14ac:dyDescent="0.25">
      <c r="A91" s="1"/>
      <c r="C91" s="100" t="s">
        <v>131</v>
      </c>
      <c r="D91" s="37" t="s">
        <v>132</v>
      </c>
      <c r="E91" s="101" t="s">
        <v>133</v>
      </c>
      <c r="F91" s="38">
        <v>0.154</v>
      </c>
      <c r="G91" s="38">
        <v>0.53600000000000003</v>
      </c>
      <c r="H91" s="66">
        <f>H92</f>
        <v>0.34599999999999997</v>
      </c>
      <c r="I91" s="9"/>
      <c r="K91" s="4"/>
      <c r="P91" s="4"/>
      <c r="S91" s="10"/>
      <c r="Y91" s="11"/>
      <c r="Z91" s="11"/>
      <c r="AA91" s="11"/>
      <c r="AB91" s="11"/>
      <c r="AC91" s="11"/>
    </row>
    <row r="92" spans="1:29" s="2" customFormat="1" ht="22.5" x14ac:dyDescent="0.25">
      <c r="A92" s="1"/>
      <c r="C92" s="100" t="s">
        <v>134</v>
      </c>
      <c r="D92" s="40" t="s">
        <v>135</v>
      </c>
      <c r="E92" s="101" t="s">
        <v>133</v>
      </c>
      <c r="F92" s="38">
        <v>0.154</v>
      </c>
      <c r="G92" s="38">
        <v>0.5</v>
      </c>
      <c r="H92" s="66">
        <v>0.34599999999999997</v>
      </c>
      <c r="I92" s="9"/>
      <c r="K92" s="4"/>
      <c r="P92" s="4"/>
      <c r="S92" s="10"/>
      <c r="Y92" s="11"/>
      <c r="Z92" s="11"/>
      <c r="AA92" s="11"/>
      <c r="AB92" s="11"/>
      <c r="AC92" s="11"/>
    </row>
    <row r="93" spans="1:29" ht="22.5" x14ac:dyDescent="0.25">
      <c r="C93" s="100" t="s">
        <v>136</v>
      </c>
      <c r="D93" s="37" t="s">
        <v>137</v>
      </c>
      <c r="E93" s="101" t="s">
        <v>138</v>
      </c>
      <c r="F93" s="38">
        <v>16.37</v>
      </c>
      <c r="G93" s="38">
        <v>47.27</v>
      </c>
      <c r="H93" s="66">
        <v>39.479999999999997</v>
      </c>
      <c r="I93" s="9"/>
    </row>
    <row r="94" spans="1:29" ht="22.5" x14ac:dyDescent="0.25">
      <c r="C94" s="100" t="s">
        <v>139</v>
      </c>
      <c r="D94" s="37" t="s">
        <v>140</v>
      </c>
      <c r="E94" s="101" t="s">
        <v>138</v>
      </c>
      <c r="F94" s="38">
        <v>0</v>
      </c>
      <c r="G94" s="38">
        <v>0</v>
      </c>
      <c r="H94" s="66">
        <v>0</v>
      </c>
      <c r="I94" s="9"/>
    </row>
    <row r="95" spans="1:29" ht="56.25" x14ac:dyDescent="0.25">
      <c r="C95" s="100" t="s">
        <v>141</v>
      </c>
      <c r="D95" s="37" t="s">
        <v>142</v>
      </c>
      <c r="E95" s="101" t="s">
        <v>1</v>
      </c>
      <c r="F95" s="49">
        <v>0</v>
      </c>
      <c r="G95" s="49">
        <v>0</v>
      </c>
      <c r="H95" s="74">
        <v>0</v>
      </c>
      <c r="I95" s="9"/>
    </row>
    <row r="96" spans="1:29" s="26" customFormat="1" ht="5.25" hidden="1" x14ac:dyDescent="0.25">
      <c r="A96" s="28"/>
      <c r="B96" s="4"/>
      <c r="C96" s="68" t="s">
        <v>143</v>
      </c>
      <c r="D96" s="58"/>
      <c r="E96" s="102"/>
      <c r="F96" s="59"/>
      <c r="G96" s="59"/>
      <c r="H96" s="80"/>
      <c r="I96" s="4"/>
      <c r="J96" s="4"/>
      <c r="K96" s="4"/>
      <c r="L96" s="4"/>
      <c r="M96" s="4"/>
      <c r="N96" s="4"/>
      <c r="O96" s="4"/>
      <c r="P96" s="4"/>
      <c r="Q96" s="4"/>
      <c r="R96" s="4"/>
      <c r="S96" s="24"/>
      <c r="T96" s="4"/>
      <c r="U96" s="4"/>
      <c r="V96" s="4"/>
      <c r="W96" s="4"/>
      <c r="X96" s="4"/>
      <c r="Y96" s="25"/>
      <c r="Z96" s="25"/>
      <c r="AA96" s="25"/>
      <c r="AB96" s="25"/>
      <c r="AC96" s="25"/>
    </row>
    <row r="97" spans="1:29" ht="18.75" x14ac:dyDescent="0.25">
      <c r="C97" s="72"/>
      <c r="D97" s="60" t="s">
        <v>112</v>
      </c>
      <c r="E97" s="46"/>
      <c r="F97" s="47"/>
      <c r="G97" s="47"/>
      <c r="H97" s="73"/>
      <c r="I97" s="9"/>
    </row>
    <row r="98" spans="1:29" ht="33.75" x14ac:dyDescent="0.25">
      <c r="C98" s="100" t="s">
        <v>144</v>
      </c>
      <c r="D98" s="37" t="s">
        <v>145</v>
      </c>
      <c r="E98" s="101" t="s">
        <v>9</v>
      </c>
      <c r="F98" s="49">
        <v>0</v>
      </c>
      <c r="G98" s="49">
        <v>0</v>
      </c>
      <c r="H98" s="74">
        <v>0</v>
      </c>
      <c r="I98" s="9"/>
    </row>
    <row r="99" spans="1:29" s="26" customFormat="1" ht="5.25" hidden="1" x14ac:dyDescent="0.25">
      <c r="A99" s="28"/>
      <c r="B99" s="4"/>
      <c r="C99" s="68" t="s">
        <v>146</v>
      </c>
      <c r="D99" s="58"/>
      <c r="E99" s="102"/>
      <c r="F99" s="59"/>
      <c r="G99" s="59"/>
      <c r="H99" s="80"/>
      <c r="I99" s="4"/>
      <c r="J99" s="4"/>
      <c r="K99" s="4"/>
      <c r="L99" s="4"/>
      <c r="M99" s="4"/>
      <c r="N99" s="4"/>
      <c r="O99" s="4"/>
      <c r="P99" s="4"/>
      <c r="Q99" s="4"/>
      <c r="R99" s="4"/>
      <c r="S99" s="24"/>
      <c r="T99" s="4"/>
      <c r="U99" s="4"/>
      <c r="V99" s="4"/>
      <c r="W99" s="4"/>
      <c r="X99" s="4"/>
      <c r="Y99" s="25"/>
      <c r="Z99" s="25"/>
      <c r="AA99" s="25"/>
      <c r="AB99" s="25"/>
      <c r="AC99" s="25"/>
    </row>
    <row r="100" spans="1:29" ht="18.75" x14ac:dyDescent="0.25">
      <c r="C100" s="72"/>
      <c r="D100" s="60" t="s">
        <v>112</v>
      </c>
      <c r="E100" s="46"/>
      <c r="F100" s="47"/>
      <c r="G100" s="47"/>
      <c r="H100" s="73"/>
      <c r="I100" s="9"/>
    </row>
    <row r="101" spans="1:29" ht="33.75" x14ac:dyDescent="0.25">
      <c r="C101" s="100" t="s">
        <v>147</v>
      </c>
      <c r="D101" s="37" t="s">
        <v>148</v>
      </c>
      <c r="E101" s="101" t="s">
        <v>9</v>
      </c>
      <c r="F101" s="49">
        <v>0</v>
      </c>
      <c r="G101" s="49">
        <v>0</v>
      </c>
      <c r="H101" s="74">
        <v>0</v>
      </c>
      <c r="I101" s="9"/>
    </row>
    <row r="102" spans="1:29" s="26" customFormat="1" ht="5.25" hidden="1" x14ac:dyDescent="0.25">
      <c r="A102" s="28"/>
      <c r="B102" s="4"/>
      <c r="C102" s="68" t="s">
        <v>149</v>
      </c>
      <c r="D102" s="58"/>
      <c r="E102" s="102"/>
      <c r="F102" s="59"/>
      <c r="G102" s="59"/>
      <c r="H102" s="80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24"/>
      <c r="T102" s="4"/>
      <c r="U102" s="4"/>
      <c r="V102" s="4"/>
      <c r="W102" s="4"/>
      <c r="X102" s="4"/>
      <c r="Y102" s="25"/>
      <c r="Z102" s="25"/>
      <c r="AA102" s="25"/>
      <c r="AB102" s="25"/>
      <c r="AC102" s="25"/>
    </row>
    <row r="103" spans="1:29" ht="18.75" x14ac:dyDescent="0.25">
      <c r="C103" s="72"/>
      <c r="D103" s="60" t="s">
        <v>112</v>
      </c>
      <c r="E103" s="46"/>
      <c r="F103" s="47"/>
      <c r="G103" s="47"/>
      <c r="H103" s="73"/>
      <c r="I103" s="9"/>
    </row>
    <row r="104" spans="1:29" ht="33.75" x14ac:dyDescent="0.25">
      <c r="C104" s="100" t="s">
        <v>150</v>
      </c>
      <c r="D104" s="37" t="s">
        <v>151</v>
      </c>
      <c r="E104" s="101" t="s">
        <v>152</v>
      </c>
      <c r="F104" s="38">
        <f>F41/60.834</f>
        <v>25.741295985797414</v>
      </c>
      <c r="G104" s="38">
        <f>G41/183.021</f>
        <v>3.3392725424951242</v>
      </c>
      <c r="H104" s="66">
        <f>H41/143.993</f>
        <v>9.7581062968338745</v>
      </c>
      <c r="I104" s="9"/>
    </row>
    <row r="105" spans="1:29" ht="33.75" x14ac:dyDescent="0.25">
      <c r="C105" s="100" t="s">
        <v>153</v>
      </c>
      <c r="D105" s="37" t="s">
        <v>154</v>
      </c>
      <c r="E105" s="101" t="s">
        <v>155</v>
      </c>
      <c r="F105" s="38">
        <v>0</v>
      </c>
      <c r="G105" s="38">
        <v>0</v>
      </c>
      <c r="H105" s="66">
        <v>0</v>
      </c>
      <c r="I105" s="9"/>
    </row>
    <row r="106" spans="1:29" ht="67.5" x14ac:dyDescent="0.25">
      <c r="C106" s="100" t="s">
        <v>156</v>
      </c>
      <c r="D106" s="37" t="s">
        <v>157</v>
      </c>
      <c r="E106" s="101" t="s">
        <v>107</v>
      </c>
      <c r="F106" s="63"/>
      <c r="G106" s="63"/>
      <c r="H106" s="82"/>
      <c r="I106" s="9"/>
    </row>
    <row r="107" spans="1:29" ht="22.5" x14ac:dyDescent="0.25">
      <c r="C107" s="100" t="s">
        <v>158</v>
      </c>
      <c r="D107" s="40" t="s">
        <v>159</v>
      </c>
      <c r="E107" s="101" t="s">
        <v>107</v>
      </c>
      <c r="F107" s="63"/>
      <c r="G107" s="63"/>
      <c r="H107" s="82"/>
      <c r="I107" s="9"/>
    </row>
    <row r="108" spans="1:29" ht="23.25" thickBot="1" x14ac:dyDescent="0.3">
      <c r="C108" s="83" t="s">
        <v>160</v>
      </c>
      <c r="D108" s="84" t="s">
        <v>161</v>
      </c>
      <c r="E108" s="85" t="s">
        <v>107</v>
      </c>
      <c r="F108" s="86"/>
      <c r="G108" s="86"/>
      <c r="H108" s="87"/>
      <c r="I108" s="9"/>
    </row>
    <row r="109" spans="1:29" s="26" customFormat="1" ht="5.25" hidden="1" x14ac:dyDescent="0.25">
      <c r="A109" s="28"/>
      <c r="B109" s="4"/>
      <c r="C109" s="29"/>
      <c r="D109" s="30"/>
      <c r="E109" s="31"/>
      <c r="F109" s="32"/>
      <c r="G109" s="32"/>
      <c r="H109" s="32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24"/>
      <c r="T109" s="4"/>
      <c r="U109" s="4"/>
      <c r="V109" s="4"/>
      <c r="W109" s="4"/>
      <c r="X109" s="4"/>
      <c r="Y109" s="25"/>
      <c r="Z109" s="25"/>
      <c r="AA109" s="25"/>
      <c r="AB109" s="25"/>
      <c r="AC109" s="25"/>
    </row>
    <row r="111" spans="1:29" ht="12.75" hidden="1" x14ac:dyDescent="0.25">
      <c r="C111" s="33">
        <v>1</v>
      </c>
      <c r="D111" s="103" t="s">
        <v>162</v>
      </c>
      <c r="E111" s="103"/>
      <c r="F111" s="103"/>
      <c r="G111" s="34"/>
      <c r="H111" s="34"/>
    </row>
    <row r="112" spans="1:29" s="26" customFormat="1" ht="11.25" hidden="1" x14ac:dyDescent="0.25">
      <c r="A112" s="28"/>
      <c r="B112" s="4"/>
      <c r="D112" s="35" t="s">
        <v>163</v>
      </c>
      <c r="E112" s="12"/>
      <c r="F112" s="12"/>
      <c r="G112" s="12"/>
      <c r="H112" s="12"/>
      <c r="I112" s="2"/>
      <c r="J112" s="2"/>
      <c r="K112" s="4"/>
      <c r="L112" s="2"/>
      <c r="M112" s="2"/>
      <c r="N112" s="2"/>
      <c r="O112" s="2"/>
      <c r="P112" s="4"/>
      <c r="Q112" s="2"/>
      <c r="R112" s="2"/>
      <c r="S112" s="10"/>
      <c r="T112" s="2"/>
      <c r="U112" s="2"/>
      <c r="V112" s="2"/>
      <c r="W112" s="2"/>
      <c r="X112" s="2"/>
      <c r="Y112" s="11"/>
      <c r="Z112" s="25"/>
      <c r="AA112" s="25"/>
      <c r="AB112" s="25"/>
      <c r="AC112" s="25"/>
    </row>
    <row r="113" spans="1:29" s="26" customFormat="1" ht="10.5" customHeight="1" x14ac:dyDescent="0.25">
      <c r="A113" s="28"/>
      <c r="B113" s="4"/>
      <c r="I113" s="2"/>
      <c r="J113" s="2"/>
      <c r="K113" s="4"/>
      <c r="L113" s="2"/>
      <c r="M113" s="2"/>
      <c r="N113" s="2"/>
      <c r="O113" s="2"/>
      <c r="P113" s="4"/>
      <c r="Q113" s="2"/>
      <c r="R113" s="2"/>
      <c r="S113" s="10"/>
      <c r="T113" s="2"/>
      <c r="U113" s="2"/>
      <c r="V113" s="2"/>
      <c r="W113" s="2"/>
      <c r="X113" s="2"/>
      <c r="Y113" s="11"/>
      <c r="Z113" s="25"/>
      <c r="AA113" s="25"/>
      <c r="AB113" s="25"/>
      <c r="AC113" s="25"/>
    </row>
    <row r="114" spans="1:29" s="26" customFormat="1" ht="10.5" customHeight="1" x14ac:dyDescent="0.25">
      <c r="A114" s="28"/>
      <c r="B114" s="4"/>
      <c r="I114" s="2"/>
      <c r="J114" s="2"/>
      <c r="K114" s="4"/>
      <c r="L114" s="2"/>
      <c r="M114" s="2"/>
      <c r="N114" s="2"/>
      <c r="O114" s="2"/>
      <c r="P114" s="4"/>
      <c r="Q114" s="2"/>
      <c r="R114" s="2"/>
      <c r="S114" s="10"/>
      <c r="T114" s="2"/>
      <c r="U114" s="2"/>
      <c r="V114" s="2"/>
      <c r="W114" s="2"/>
      <c r="X114" s="2"/>
      <c r="Y114" s="11"/>
      <c r="Z114" s="25"/>
      <c r="AA114" s="25"/>
      <c r="AB114" s="25"/>
      <c r="AC114" s="25"/>
    </row>
    <row r="115" spans="1:29" s="26" customFormat="1" ht="10.5" customHeight="1" x14ac:dyDescent="0.25">
      <c r="A115" s="28"/>
      <c r="B115" s="4"/>
      <c r="F115" s="25" t="str">
        <f>IF(F29-F30 &lt;&gt;F71,"WARNING","")</f>
        <v>WARNING</v>
      </c>
      <c r="G115" s="25" t="str">
        <f>IF(G29-G30 &lt;&gt;G71,"WARNING","")</f>
        <v>WARNING</v>
      </c>
      <c r="H115" s="25" t="str">
        <f>IF(H29-H30 &lt;&gt;H71,"WARNING","")</f>
        <v>WARNING</v>
      </c>
      <c r="I115" s="2"/>
      <c r="J115" s="2"/>
      <c r="K115" s="4"/>
      <c r="L115" s="2"/>
      <c r="M115" s="2"/>
      <c r="N115" s="2"/>
      <c r="O115" s="2"/>
      <c r="P115" s="4"/>
      <c r="Q115" s="2"/>
      <c r="R115" s="2"/>
      <c r="S115" s="10"/>
      <c r="T115" s="2"/>
      <c r="U115" s="2"/>
      <c r="V115" s="2"/>
      <c r="W115" s="2"/>
      <c r="X115" s="2"/>
      <c r="Y115" s="11"/>
      <c r="Z115" s="25"/>
      <c r="AA115" s="25"/>
      <c r="AB115" s="25"/>
      <c r="AC115" s="25"/>
    </row>
    <row r="116" spans="1:29" s="26" customFormat="1" ht="10.5" customHeight="1" x14ac:dyDescent="0.25">
      <c r="A116" s="28"/>
      <c r="B116" s="4"/>
      <c r="I116" s="2"/>
      <c r="J116" s="2"/>
      <c r="K116" s="4"/>
      <c r="L116" s="2"/>
      <c r="M116" s="2"/>
      <c r="N116" s="2"/>
      <c r="O116" s="2"/>
      <c r="P116" s="4"/>
      <c r="Q116" s="2"/>
      <c r="R116" s="2"/>
      <c r="S116" s="10"/>
      <c r="T116" s="2"/>
      <c r="U116" s="2"/>
      <c r="V116" s="2"/>
      <c r="W116" s="2"/>
      <c r="X116" s="2"/>
      <c r="Y116" s="11"/>
      <c r="Z116" s="25"/>
      <c r="AA116" s="25"/>
      <c r="AB116" s="25"/>
      <c r="AC116" s="25"/>
    </row>
    <row r="117" spans="1:29" s="26" customFormat="1" ht="10.5" customHeight="1" x14ac:dyDescent="0.25">
      <c r="A117" s="28"/>
      <c r="B117" s="4"/>
      <c r="I117" s="2"/>
      <c r="J117" s="2"/>
      <c r="K117" s="4"/>
      <c r="L117" s="2"/>
      <c r="M117" s="2"/>
      <c r="N117" s="2"/>
      <c r="O117" s="2"/>
      <c r="P117" s="4"/>
      <c r="Q117" s="2"/>
      <c r="R117" s="2"/>
      <c r="S117" s="10"/>
      <c r="T117" s="2"/>
      <c r="U117" s="2"/>
      <c r="V117" s="2"/>
      <c r="W117" s="2"/>
      <c r="X117" s="2"/>
      <c r="Y117" s="11"/>
      <c r="Z117" s="25"/>
      <c r="AA117" s="25"/>
      <c r="AB117" s="25"/>
      <c r="AC117" s="25"/>
    </row>
    <row r="118" spans="1:29" s="26" customFormat="1" ht="10.5" customHeight="1" x14ac:dyDescent="0.25">
      <c r="A118" s="28"/>
      <c r="B118" s="4"/>
      <c r="I118" s="2"/>
      <c r="J118" s="2"/>
      <c r="K118" s="4"/>
      <c r="L118" s="2"/>
      <c r="M118" s="2"/>
      <c r="N118" s="2"/>
      <c r="O118" s="2"/>
      <c r="P118" s="4"/>
      <c r="Q118" s="2"/>
      <c r="R118" s="2"/>
      <c r="S118" s="10"/>
      <c r="T118" s="2"/>
      <c r="U118" s="2"/>
      <c r="V118" s="2"/>
      <c r="W118" s="2"/>
      <c r="X118" s="2"/>
      <c r="Y118" s="11"/>
      <c r="Z118" s="25"/>
      <c r="AA118" s="25"/>
      <c r="AB118" s="25"/>
      <c r="AC118" s="25"/>
    </row>
    <row r="119" spans="1:29" s="26" customFormat="1" ht="10.5" customHeight="1" x14ac:dyDescent="0.25">
      <c r="A119" s="28"/>
      <c r="B119" s="4"/>
      <c r="I119" s="2"/>
      <c r="J119" s="2"/>
      <c r="K119" s="4"/>
      <c r="L119" s="2"/>
      <c r="M119" s="2"/>
      <c r="N119" s="2"/>
      <c r="O119" s="2"/>
      <c r="P119" s="4"/>
      <c r="Q119" s="2"/>
      <c r="R119" s="2"/>
      <c r="S119" s="10"/>
      <c r="T119" s="2"/>
      <c r="U119" s="2"/>
      <c r="V119" s="2"/>
      <c r="W119" s="2"/>
      <c r="X119" s="2"/>
      <c r="Y119" s="11"/>
      <c r="Z119" s="25"/>
      <c r="AA119" s="25"/>
      <c r="AB119" s="25"/>
      <c r="AC119" s="25"/>
    </row>
    <row r="120" spans="1:29" s="26" customFormat="1" ht="10.5" customHeight="1" x14ac:dyDescent="0.25">
      <c r="A120" s="28"/>
      <c r="B120" s="4"/>
      <c r="I120" s="2"/>
      <c r="J120" s="2"/>
      <c r="K120" s="4"/>
      <c r="L120" s="2"/>
      <c r="M120" s="2"/>
      <c r="N120" s="2"/>
      <c r="O120" s="2"/>
      <c r="P120" s="4"/>
      <c r="Q120" s="2"/>
      <c r="R120" s="2"/>
      <c r="S120" s="10"/>
      <c r="T120" s="2"/>
      <c r="U120" s="2"/>
      <c r="V120" s="2"/>
      <c r="W120" s="2"/>
      <c r="X120" s="2"/>
      <c r="Y120" s="11"/>
      <c r="Z120" s="25"/>
      <c r="AA120" s="25"/>
      <c r="AB120" s="25"/>
      <c r="AC120" s="25"/>
    </row>
    <row r="121" spans="1:29" s="26" customFormat="1" ht="10.5" customHeight="1" x14ac:dyDescent="0.25">
      <c r="A121" s="28"/>
      <c r="B121" s="4"/>
      <c r="I121" s="2"/>
      <c r="J121" s="2"/>
      <c r="K121" s="4"/>
      <c r="L121" s="2"/>
      <c r="M121" s="2"/>
      <c r="N121" s="2"/>
      <c r="O121" s="2"/>
      <c r="P121" s="4"/>
      <c r="Q121" s="2"/>
      <c r="R121" s="2"/>
      <c r="S121" s="10"/>
      <c r="T121" s="2"/>
      <c r="U121" s="2"/>
      <c r="V121" s="2"/>
      <c r="W121" s="2"/>
      <c r="X121" s="2"/>
      <c r="Y121" s="11"/>
      <c r="Z121" s="25"/>
      <c r="AA121" s="25"/>
      <c r="AB121" s="25"/>
      <c r="AC121" s="25"/>
    </row>
    <row r="122" spans="1:29" s="26" customFormat="1" ht="10.5" customHeight="1" x14ac:dyDescent="0.25">
      <c r="A122" s="28"/>
      <c r="B122" s="4"/>
      <c r="I122" s="2"/>
      <c r="J122" s="2"/>
      <c r="K122" s="4"/>
      <c r="L122" s="2"/>
      <c r="M122" s="2"/>
      <c r="N122" s="2"/>
      <c r="O122" s="2"/>
      <c r="P122" s="4"/>
      <c r="Q122" s="2"/>
      <c r="R122" s="2"/>
      <c r="S122" s="10"/>
      <c r="T122" s="2"/>
      <c r="U122" s="2"/>
      <c r="V122" s="2"/>
      <c r="W122" s="2"/>
      <c r="X122" s="2"/>
      <c r="Y122" s="11"/>
      <c r="Z122" s="25"/>
      <c r="AA122" s="25"/>
      <c r="AB122" s="25"/>
      <c r="AC122" s="25"/>
    </row>
    <row r="123" spans="1:29" s="26" customFormat="1" ht="10.5" customHeight="1" x14ac:dyDescent="0.25">
      <c r="A123" s="28"/>
      <c r="B123" s="4"/>
      <c r="I123" s="2"/>
      <c r="J123" s="2"/>
      <c r="K123" s="4"/>
      <c r="L123" s="2"/>
      <c r="M123" s="2"/>
      <c r="N123" s="2"/>
      <c r="O123" s="2"/>
      <c r="P123" s="4"/>
      <c r="Q123" s="2"/>
      <c r="R123" s="2"/>
      <c r="S123" s="10"/>
      <c r="T123" s="2"/>
      <c r="U123" s="2"/>
      <c r="V123" s="2"/>
      <c r="W123" s="2"/>
      <c r="X123" s="2"/>
      <c r="Y123" s="11"/>
      <c r="Z123" s="25"/>
      <c r="AA123" s="25"/>
      <c r="AB123" s="25"/>
      <c r="AC123" s="25"/>
    </row>
    <row r="124" spans="1:29" s="26" customFormat="1" ht="10.5" customHeight="1" x14ac:dyDescent="0.25">
      <c r="A124" s="28"/>
      <c r="B124" s="4"/>
      <c r="I124" s="2"/>
      <c r="J124" s="2"/>
      <c r="K124" s="4"/>
      <c r="L124" s="2"/>
      <c r="M124" s="2"/>
      <c r="N124" s="2"/>
      <c r="O124" s="2"/>
      <c r="P124" s="4"/>
      <c r="Q124" s="2"/>
      <c r="R124" s="2"/>
      <c r="S124" s="10"/>
      <c r="T124" s="2"/>
      <c r="U124" s="2"/>
      <c r="V124" s="2"/>
      <c r="W124" s="2"/>
      <c r="X124" s="2"/>
      <c r="Y124" s="11"/>
      <c r="Z124" s="25"/>
      <c r="AA124" s="25"/>
      <c r="AB124" s="25"/>
      <c r="AC124" s="25"/>
    </row>
    <row r="125" spans="1:29" s="26" customFormat="1" ht="10.5" customHeight="1" x14ac:dyDescent="0.25">
      <c r="A125" s="28"/>
      <c r="B125" s="4"/>
      <c r="I125" s="2"/>
      <c r="J125" s="2"/>
      <c r="K125" s="4"/>
      <c r="L125" s="2"/>
      <c r="M125" s="2"/>
      <c r="N125" s="2"/>
      <c r="O125" s="2"/>
      <c r="P125" s="4"/>
      <c r="Q125" s="2"/>
      <c r="R125" s="2"/>
      <c r="S125" s="10"/>
      <c r="T125" s="2"/>
      <c r="U125" s="2"/>
      <c r="V125" s="2"/>
      <c r="W125" s="2"/>
      <c r="X125" s="2"/>
      <c r="Y125" s="11"/>
      <c r="Z125" s="25"/>
      <c r="AA125" s="25"/>
      <c r="AB125" s="25"/>
      <c r="AC125" s="25"/>
    </row>
    <row r="126" spans="1:29" s="26" customFormat="1" ht="10.5" customHeight="1" x14ac:dyDescent="0.25">
      <c r="A126" s="28"/>
      <c r="B126" s="4"/>
      <c r="I126" s="2"/>
      <c r="J126" s="2"/>
      <c r="K126" s="4"/>
      <c r="L126" s="2"/>
      <c r="M126" s="2"/>
      <c r="N126" s="2"/>
      <c r="O126" s="2"/>
      <c r="P126" s="4"/>
      <c r="Q126" s="2"/>
      <c r="R126" s="2"/>
      <c r="S126" s="10"/>
      <c r="T126" s="2"/>
      <c r="U126" s="2"/>
      <c r="V126" s="2"/>
      <c r="W126" s="2"/>
      <c r="X126" s="2"/>
      <c r="Y126" s="11"/>
      <c r="Z126" s="25"/>
      <c r="AA126" s="25"/>
      <c r="AB126" s="25"/>
      <c r="AC126" s="25"/>
    </row>
    <row r="127" spans="1:29" s="26" customFormat="1" ht="10.5" customHeight="1" x14ac:dyDescent="0.25">
      <c r="A127" s="28"/>
      <c r="B127" s="4"/>
      <c r="I127" s="2"/>
      <c r="J127" s="2"/>
      <c r="K127" s="4"/>
      <c r="L127" s="2"/>
      <c r="M127" s="2"/>
      <c r="N127" s="2"/>
      <c r="O127" s="2"/>
      <c r="P127" s="4"/>
      <c r="Q127" s="2"/>
      <c r="R127" s="2"/>
      <c r="S127" s="10"/>
      <c r="T127" s="2"/>
      <c r="U127" s="2"/>
      <c r="V127" s="2"/>
      <c r="W127" s="2"/>
      <c r="X127" s="2"/>
      <c r="Y127" s="11"/>
      <c r="Z127" s="25"/>
      <c r="AA127" s="25"/>
      <c r="AB127" s="25"/>
      <c r="AC127" s="25"/>
    </row>
    <row r="128" spans="1:29" s="26" customFormat="1" ht="10.5" customHeight="1" x14ac:dyDescent="0.25">
      <c r="A128" s="28"/>
      <c r="B128" s="4"/>
      <c r="I128" s="2"/>
      <c r="J128" s="2"/>
      <c r="K128" s="4"/>
      <c r="L128" s="2"/>
      <c r="M128" s="2"/>
      <c r="N128" s="2"/>
      <c r="O128" s="2"/>
      <c r="P128" s="4"/>
      <c r="Q128" s="2"/>
      <c r="R128" s="2"/>
      <c r="S128" s="10"/>
      <c r="T128" s="2"/>
      <c r="U128" s="2"/>
      <c r="V128" s="2"/>
      <c r="W128" s="2"/>
      <c r="X128" s="2"/>
      <c r="Y128" s="11"/>
      <c r="Z128" s="25"/>
      <c r="AA128" s="25"/>
      <c r="AB128" s="25"/>
      <c r="AC128" s="25"/>
    </row>
    <row r="129" spans="1:29" s="26" customFormat="1" ht="10.5" customHeight="1" x14ac:dyDescent="0.25">
      <c r="A129" s="28"/>
      <c r="B129" s="4"/>
      <c r="I129" s="2"/>
      <c r="J129" s="2"/>
      <c r="K129" s="4"/>
      <c r="L129" s="2"/>
      <c r="M129" s="2"/>
      <c r="N129" s="2"/>
      <c r="O129" s="2"/>
      <c r="P129" s="4"/>
      <c r="Q129" s="2"/>
      <c r="R129" s="2"/>
      <c r="S129" s="10"/>
      <c r="T129" s="2"/>
      <c r="U129" s="2"/>
      <c r="V129" s="2"/>
      <c r="W129" s="2"/>
      <c r="X129" s="2"/>
      <c r="Y129" s="11"/>
      <c r="Z129" s="25"/>
      <c r="AA129" s="25"/>
      <c r="AB129" s="25"/>
      <c r="AC129" s="25"/>
    </row>
    <row r="130" spans="1:29" s="26" customFormat="1" ht="10.5" customHeight="1" x14ac:dyDescent="0.25">
      <c r="A130" s="28"/>
      <c r="B130" s="4"/>
      <c r="I130" s="2"/>
      <c r="J130" s="2"/>
      <c r="K130" s="4"/>
      <c r="L130" s="2"/>
      <c r="M130" s="2"/>
      <c r="N130" s="2"/>
      <c r="O130" s="2"/>
      <c r="P130" s="4"/>
      <c r="Q130" s="2"/>
      <c r="R130" s="2"/>
      <c r="S130" s="10"/>
      <c r="T130" s="2"/>
      <c r="U130" s="2"/>
      <c r="V130" s="2"/>
      <c r="W130" s="2"/>
      <c r="X130" s="2"/>
      <c r="Y130" s="11"/>
      <c r="Z130" s="25"/>
      <c r="AA130" s="25"/>
      <c r="AB130" s="25"/>
      <c r="AC130" s="25"/>
    </row>
    <row r="131" spans="1:29" s="26" customFormat="1" ht="10.5" customHeight="1" x14ac:dyDescent="0.25">
      <c r="A131" s="28"/>
      <c r="B131" s="4"/>
      <c r="I131" s="2"/>
      <c r="J131" s="2"/>
      <c r="K131" s="4"/>
      <c r="L131" s="2"/>
      <c r="M131" s="2"/>
      <c r="N131" s="2"/>
      <c r="O131" s="2"/>
      <c r="P131" s="4"/>
      <c r="Q131" s="2"/>
      <c r="R131" s="2"/>
      <c r="S131" s="10"/>
      <c r="T131" s="2"/>
      <c r="U131" s="2"/>
      <c r="V131" s="2"/>
      <c r="W131" s="2"/>
      <c r="X131" s="2"/>
      <c r="Y131" s="11"/>
      <c r="Z131" s="25"/>
      <c r="AA131" s="25"/>
      <c r="AB131" s="25"/>
      <c r="AC131" s="25"/>
    </row>
    <row r="132" spans="1:29" s="26" customFormat="1" ht="10.5" customHeight="1" x14ac:dyDescent="0.25">
      <c r="A132" s="28"/>
      <c r="B132" s="4"/>
      <c r="I132" s="2"/>
      <c r="J132" s="2"/>
      <c r="K132" s="4"/>
      <c r="L132" s="2"/>
      <c r="M132" s="2"/>
      <c r="N132" s="2"/>
      <c r="O132" s="2"/>
      <c r="P132" s="4"/>
      <c r="Q132" s="2"/>
      <c r="R132" s="2"/>
      <c r="S132" s="10"/>
      <c r="T132" s="2"/>
      <c r="U132" s="2"/>
      <c r="V132" s="2"/>
      <c r="W132" s="2"/>
      <c r="X132" s="2"/>
      <c r="Y132" s="11"/>
      <c r="Z132" s="25"/>
      <c r="AA132" s="25"/>
      <c r="AB132" s="25"/>
      <c r="AC132" s="25"/>
    </row>
    <row r="133" spans="1:29" s="26" customFormat="1" ht="10.5" customHeight="1" x14ac:dyDescent="0.25">
      <c r="A133" s="28"/>
      <c r="B133" s="4"/>
      <c r="I133" s="2"/>
      <c r="J133" s="2"/>
      <c r="K133" s="4"/>
      <c r="L133" s="2"/>
      <c r="M133" s="2"/>
      <c r="N133" s="2"/>
      <c r="O133" s="2"/>
      <c r="P133" s="4"/>
      <c r="Q133" s="2"/>
      <c r="R133" s="2"/>
      <c r="S133" s="10"/>
      <c r="T133" s="2"/>
      <c r="U133" s="2"/>
      <c r="V133" s="2"/>
      <c r="W133" s="2"/>
      <c r="X133" s="2"/>
      <c r="Y133" s="11"/>
      <c r="Z133" s="25"/>
      <c r="AA133" s="25"/>
      <c r="AB133" s="25"/>
      <c r="AC133" s="25"/>
    </row>
    <row r="134" spans="1:29" s="26" customFormat="1" ht="10.5" customHeight="1" x14ac:dyDescent="0.25">
      <c r="A134" s="28"/>
      <c r="B134" s="4"/>
      <c r="I134" s="2"/>
      <c r="J134" s="2"/>
      <c r="K134" s="4"/>
      <c r="L134" s="2"/>
      <c r="M134" s="2"/>
      <c r="N134" s="2"/>
      <c r="O134" s="2"/>
      <c r="P134" s="4"/>
      <c r="Q134" s="2"/>
      <c r="R134" s="2"/>
      <c r="S134" s="10"/>
      <c r="T134" s="2"/>
      <c r="U134" s="2"/>
      <c r="V134" s="2"/>
      <c r="W134" s="2"/>
      <c r="X134" s="2"/>
      <c r="Y134" s="11"/>
      <c r="Z134" s="25"/>
      <c r="AA134" s="25"/>
      <c r="AB134" s="25"/>
      <c r="AC134" s="25"/>
    </row>
    <row r="135" spans="1:29" s="26" customFormat="1" ht="10.5" customHeight="1" x14ac:dyDescent="0.25">
      <c r="A135" s="28"/>
      <c r="B135" s="4"/>
      <c r="I135" s="2"/>
      <c r="J135" s="2"/>
      <c r="K135" s="4"/>
      <c r="L135" s="2"/>
      <c r="M135" s="2"/>
      <c r="N135" s="2"/>
      <c r="O135" s="2"/>
      <c r="P135" s="4"/>
      <c r="Q135" s="2"/>
      <c r="R135" s="2"/>
      <c r="S135" s="10"/>
      <c r="T135" s="2"/>
      <c r="U135" s="2"/>
      <c r="V135" s="2"/>
      <c r="W135" s="2"/>
      <c r="X135" s="2"/>
      <c r="Y135" s="11"/>
      <c r="Z135" s="25"/>
      <c r="AA135" s="25"/>
      <c r="AB135" s="25"/>
      <c r="AC135" s="25"/>
    </row>
    <row r="136" spans="1:29" s="26" customFormat="1" ht="10.5" customHeight="1" x14ac:dyDescent="0.25">
      <c r="A136" s="28"/>
      <c r="B136" s="4"/>
      <c r="I136" s="2"/>
      <c r="J136" s="2"/>
      <c r="K136" s="4"/>
      <c r="L136" s="2"/>
      <c r="M136" s="2"/>
      <c r="N136" s="2"/>
      <c r="O136" s="2"/>
      <c r="P136" s="4"/>
      <c r="Q136" s="2"/>
      <c r="R136" s="2"/>
      <c r="S136" s="10"/>
      <c r="T136" s="2"/>
      <c r="U136" s="2"/>
      <c r="V136" s="2"/>
      <c r="W136" s="2"/>
      <c r="X136" s="2"/>
      <c r="Y136" s="11"/>
      <c r="Z136" s="25"/>
      <c r="AA136" s="25"/>
      <c r="AB136" s="25"/>
      <c r="AC136" s="25"/>
    </row>
    <row r="137" spans="1:29" s="26" customFormat="1" ht="10.5" customHeight="1" x14ac:dyDescent="0.25">
      <c r="A137" s="28"/>
      <c r="B137" s="4"/>
      <c r="I137" s="2"/>
      <c r="J137" s="2"/>
      <c r="K137" s="4"/>
      <c r="L137" s="2"/>
      <c r="M137" s="2"/>
      <c r="N137" s="2"/>
      <c r="O137" s="2"/>
      <c r="P137" s="4"/>
      <c r="Q137" s="2"/>
      <c r="R137" s="2"/>
      <c r="S137" s="10"/>
      <c r="T137" s="2"/>
      <c r="U137" s="2"/>
      <c r="V137" s="2"/>
      <c r="W137" s="2"/>
      <c r="X137" s="2"/>
      <c r="Y137" s="11"/>
      <c r="Z137" s="25"/>
      <c r="AA137" s="25"/>
      <c r="AB137" s="25"/>
      <c r="AC137" s="25"/>
    </row>
    <row r="138" spans="1:29" s="26" customFormat="1" ht="10.5" customHeight="1" x14ac:dyDescent="0.25">
      <c r="A138" s="28"/>
      <c r="B138" s="4"/>
      <c r="I138" s="2"/>
      <c r="J138" s="2"/>
      <c r="K138" s="4"/>
      <c r="L138" s="2"/>
      <c r="M138" s="2"/>
      <c r="N138" s="2"/>
      <c r="O138" s="2"/>
      <c r="P138" s="4"/>
      <c r="Q138" s="2"/>
      <c r="R138" s="2"/>
      <c r="S138" s="10"/>
      <c r="T138" s="2"/>
      <c r="U138" s="2"/>
      <c r="V138" s="2"/>
      <c r="W138" s="2"/>
      <c r="X138" s="2"/>
      <c r="Y138" s="11"/>
      <c r="Z138" s="25"/>
      <c r="AA138" s="25"/>
      <c r="AB138" s="25"/>
      <c r="AC138" s="25"/>
    </row>
    <row r="139" spans="1:29" s="26" customFormat="1" ht="10.5" customHeight="1" x14ac:dyDescent="0.25">
      <c r="A139" s="28"/>
      <c r="B139" s="4"/>
      <c r="I139" s="2"/>
      <c r="J139" s="2"/>
      <c r="K139" s="4"/>
      <c r="L139" s="2"/>
      <c r="M139" s="2"/>
      <c r="N139" s="2"/>
      <c r="O139" s="2"/>
      <c r="P139" s="4"/>
      <c r="Q139" s="2"/>
      <c r="R139" s="2"/>
      <c r="S139" s="10"/>
      <c r="T139" s="2"/>
      <c r="U139" s="2"/>
      <c r="V139" s="2"/>
      <c r="W139" s="2"/>
      <c r="X139" s="2"/>
      <c r="Y139" s="11"/>
      <c r="Z139" s="25"/>
      <c r="AA139" s="25"/>
      <c r="AB139" s="25"/>
      <c r="AC139" s="25"/>
    </row>
    <row r="140" spans="1:29" s="26" customFormat="1" ht="10.5" customHeight="1" x14ac:dyDescent="0.25">
      <c r="A140" s="28"/>
      <c r="B140" s="4"/>
      <c r="I140" s="2"/>
      <c r="J140" s="2"/>
      <c r="K140" s="4"/>
      <c r="L140" s="2"/>
      <c r="M140" s="2"/>
      <c r="N140" s="2"/>
      <c r="O140" s="2"/>
      <c r="P140" s="4"/>
      <c r="Q140" s="2"/>
      <c r="R140" s="2"/>
      <c r="S140" s="10"/>
      <c r="T140" s="2"/>
      <c r="U140" s="2"/>
      <c r="V140" s="2"/>
      <c r="W140" s="2"/>
      <c r="X140" s="2"/>
      <c r="Y140" s="11"/>
      <c r="Z140" s="25"/>
      <c r="AA140" s="25"/>
      <c r="AB140" s="25"/>
      <c r="AC140" s="25"/>
    </row>
    <row r="141" spans="1:29" s="26" customFormat="1" ht="10.5" customHeight="1" x14ac:dyDescent="0.25">
      <c r="A141" s="28"/>
      <c r="B141" s="4"/>
      <c r="I141" s="2"/>
      <c r="J141" s="2"/>
      <c r="K141" s="4"/>
      <c r="L141" s="2"/>
      <c r="M141" s="2"/>
      <c r="N141" s="2"/>
      <c r="O141" s="2"/>
      <c r="P141" s="4"/>
      <c r="Q141" s="2"/>
      <c r="R141" s="2"/>
      <c r="S141" s="10"/>
      <c r="T141" s="2"/>
      <c r="U141" s="2"/>
      <c r="V141" s="2"/>
      <c r="W141" s="2"/>
      <c r="X141" s="2"/>
      <c r="Y141" s="11"/>
      <c r="Z141" s="25"/>
      <c r="AA141" s="25"/>
      <c r="AB141" s="25"/>
      <c r="AC141" s="25"/>
    </row>
    <row r="142" spans="1:29" s="26" customFormat="1" ht="10.5" customHeight="1" x14ac:dyDescent="0.25">
      <c r="A142" s="28"/>
      <c r="B142" s="4"/>
      <c r="I142" s="2"/>
      <c r="J142" s="2"/>
      <c r="K142" s="4"/>
      <c r="L142" s="2"/>
      <c r="M142" s="2"/>
      <c r="N142" s="2"/>
      <c r="O142" s="2"/>
      <c r="P142" s="4"/>
      <c r="Q142" s="2"/>
      <c r="R142" s="2"/>
      <c r="S142" s="10"/>
      <c r="T142" s="2"/>
      <c r="U142" s="2"/>
      <c r="V142" s="2"/>
      <c r="W142" s="2"/>
      <c r="X142" s="2"/>
      <c r="Y142" s="11"/>
      <c r="Z142" s="25"/>
      <c r="AA142" s="25"/>
      <c r="AB142" s="25"/>
      <c r="AC142" s="25"/>
    </row>
    <row r="143" spans="1:29" s="26" customFormat="1" ht="10.5" customHeight="1" x14ac:dyDescent="0.25">
      <c r="A143" s="28"/>
      <c r="B143" s="4"/>
      <c r="I143" s="2"/>
      <c r="J143" s="2"/>
      <c r="K143" s="4"/>
      <c r="L143" s="2"/>
      <c r="M143" s="2"/>
      <c r="N143" s="2"/>
      <c r="O143" s="2"/>
      <c r="P143" s="4"/>
      <c r="Q143" s="2"/>
      <c r="R143" s="2"/>
      <c r="S143" s="10"/>
      <c r="T143" s="2"/>
      <c r="U143" s="2"/>
      <c r="V143" s="2"/>
      <c r="W143" s="2"/>
      <c r="X143" s="2"/>
      <c r="Y143" s="11"/>
      <c r="Z143" s="25"/>
      <c r="AA143" s="25"/>
      <c r="AB143" s="25"/>
      <c r="AC143" s="25"/>
    </row>
    <row r="144" spans="1:29" s="26" customFormat="1" ht="10.5" customHeight="1" x14ac:dyDescent="0.25">
      <c r="A144" s="28"/>
      <c r="B144" s="4"/>
      <c r="I144" s="2"/>
      <c r="J144" s="2"/>
      <c r="K144" s="4"/>
      <c r="L144" s="2"/>
      <c r="M144" s="2"/>
      <c r="N144" s="2"/>
      <c r="O144" s="2"/>
      <c r="P144" s="4"/>
      <c r="Q144" s="2"/>
      <c r="R144" s="2"/>
      <c r="S144" s="10"/>
      <c r="T144" s="2"/>
      <c r="U144" s="2"/>
      <c r="V144" s="2"/>
      <c r="W144" s="2"/>
      <c r="X144" s="2"/>
      <c r="Y144" s="11"/>
      <c r="Z144" s="25"/>
      <c r="AA144" s="25"/>
      <c r="AB144" s="25"/>
      <c r="AC144" s="25"/>
    </row>
    <row r="145" spans="1:29" s="26" customFormat="1" ht="10.5" customHeight="1" x14ac:dyDescent="0.25">
      <c r="A145" s="28"/>
      <c r="B145" s="4"/>
      <c r="I145" s="2"/>
      <c r="J145" s="2"/>
      <c r="K145" s="4"/>
      <c r="L145" s="2"/>
      <c r="M145" s="2"/>
      <c r="N145" s="2"/>
      <c r="O145" s="2"/>
      <c r="P145" s="4"/>
      <c r="Q145" s="2"/>
      <c r="R145" s="2"/>
      <c r="S145" s="10"/>
      <c r="T145" s="2"/>
      <c r="U145" s="2"/>
      <c r="V145" s="2"/>
      <c r="W145" s="2"/>
      <c r="X145" s="2"/>
      <c r="Y145" s="11"/>
      <c r="Z145" s="25"/>
      <c r="AA145" s="25"/>
      <c r="AB145" s="25"/>
      <c r="AC145" s="25"/>
    </row>
    <row r="146" spans="1:29" s="26" customFormat="1" ht="10.5" customHeight="1" x14ac:dyDescent="0.25">
      <c r="A146" s="28"/>
      <c r="B146" s="4"/>
      <c r="I146" s="2"/>
      <c r="J146" s="2"/>
      <c r="K146" s="4"/>
      <c r="L146" s="2"/>
      <c r="M146" s="2"/>
      <c r="N146" s="2"/>
      <c r="O146" s="2"/>
      <c r="P146" s="4"/>
      <c r="Q146" s="2"/>
      <c r="R146" s="2"/>
      <c r="S146" s="10"/>
      <c r="T146" s="2"/>
      <c r="U146" s="2"/>
      <c r="V146" s="2"/>
      <c r="W146" s="2"/>
      <c r="X146" s="2"/>
      <c r="Y146" s="11"/>
      <c r="Z146" s="25"/>
      <c r="AA146" s="25"/>
      <c r="AB146" s="25"/>
      <c r="AC146" s="25"/>
    </row>
    <row r="147" spans="1:29" s="26" customFormat="1" ht="10.5" customHeight="1" x14ac:dyDescent="0.25">
      <c r="A147" s="28"/>
      <c r="B147" s="4"/>
      <c r="I147" s="2"/>
      <c r="J147" s="2"/>
      <c r="K147" s="4"/>
      <c r="L147" s="2"/>
      <c r="M147" s="2"/>
      <c r="N147" s="2"/>
      <c r="O147" s="2"/>
      <c r="P147" s="4"/>
      <c r="Q147" s="2"/>
      <c r="R147" s="2"/>
      <c r="S147" s="10"/>
      <c r="T147" s="2"/>
      <c r="U147" s="2"/>
      <c r="V147" s="2"/>
      <c r="W147" s="2"/>
      <c r="X147" s="2"/>
      <c r="Y147" s="11"/>
      <c r="Z147" s="25"/>
      <c r="AA147" s="25"/>
      <c r="AB147" s="25"/>
      <c r="AC147" s="25"/>
    </row>
    <row r="148" spans="1:29" s="26" customFormat="1" ht="10.5" customHeight="1" x14ac:dyDescent="0.25">
      <c r="A148" s="28"/>
      <c r="B148" s="4"/>
      <c r="I148" s="2"/>
      <c r="J148" s="2"/>
      <c r="K148" s="4"/>
      <c r="L148" s="2"/>
      <c r="M148" s="2"/>
      <c r="N148" s="2"/>
      <c r="O148" s="2"/>
      <c r="P148" s="4"/>
      <c r="Q148" s="2"/>
      <c r="R148" s="2"/>
      <c r="S148" s="10"/>
      <c r="T148" s="2"/>
      <c r="U148" s="2"/>
      <c r="V148" s="2"/>
      <c r="W148" s="2"/>
      <c r="X148" s="2"/>
      <c r="Y148" s="11"/>
      <c r="Z148" s="25"/>
      <c r="AA148" s="25"/>
      <c r="AB148" s="25"/>
      <c r="AC148" s="25"/>
    </row>
    <row r="149" spans="1:29" s="26" customFormat="1" ht="10.5" customHeight="1" x14ac:dyDescent="0.25">
      <c r="A149" s="28"/>
      <c r="B149" s="4"/>
      <c r="I149" s="2"/>
      <c r="J149" s="2"/>
      <c r="K149" s="4"/>
      <c r="L149" s="2"/>
      <c r="M149" s="2"/>
      <c r="N149" s="2"/>
      <c r="O149" s="2"/>
      <c r="P149" s="4"/>
      <c r="Q149" s="2"/>
      <c r="R149" s="2"/>
      <c r="S149" s="10"/>
      <c r="T149" s="2"/>
      <c r="U149" s="2"/>
      <c r="V149" s="2"/>
      <c r="W149" s="2"/>
      <c r="X149" s="2"/>
      <c r="Y149" s="11"/>
      <c r="Z149" s="25"/>
      <c r="AA149" s="25"/>
      <c r="AB149" s="25"/>
      <c r="AC149" s="25"/>
    </row>
    <row r="150" spans="1:29" s="26" customFormat="1" ht="10.5" customHeight="1" x14ac:dyDescent="0.25">
      <c r="A150" s="28"/>
      <c r="B150" s="4"/>
      <c r="I150" s="2"/>
      <c r="J150" s="2"/>
      <c r="K150" s="4"/>
      <c r="L150" s="2"/>
      <c r="M150" s="2"/>
      <c r="N150" s="2"/>
      <c r="O150" s="2"/>
      <c r="P150" s="4"/>
      <c r="Q150" s="2"/>
      <c r="R150" s="2"/>
      <c r="S150" s="10"/>
      <c r="T150" s="2"/>
      <c r="U150" s="2"/>
      <c r="V150" s="2"/>
      <c r="W150" s="2"/>
      <c r="X150" s="2"/>
      <c r="Y150" s="11"/>
      <c r="Z150" s="25"/>
      <c r="AA150" s="25"/>
      <c r="AB150" s="25"/>
      <c r="AC150" s="25"/>
    </row>
    <row r="151" spans="1:29" s="26" customFormat="1" ht="10.5" customHeight="1" x14ac:dyDescent="0.25">
      <c r="A151" s="28"/>
      <c r="B151" s="4"/>
      <c r="I151" s="2"/>
      <c r="J151" s="2"/>
      <c r="K151" s="4"/>
      <c r="L151" s="2"/>
      <c r="M151" s="2"/>
      <c r="N151" s="2"/>
      <c r="O151" s="2"/>
      <c r="P151" s="4"/>
      <c r="Q151" s="2"/>
      <c r="R151" s="2"/>
      <c r="S151" s="10"/>
      <c r="T151" s="2"/>
      <c r="U151" s="2"/>
      <c r="V151" s="2"/>
      <c r="W151" s="2"/>
      <c r="X151" s="2"/>
      <c r="Y151" s="11"/>
      <c r="Z151" s="25"/>
      <c r="AA151" s="25"/>
      <c r="AB151" s="25"/>
      <c r="AC151" s="25"/>
    </row>
    <row r="152" spans="1:29" s="26" customFormat="1" ht="10.5" customHeight="1" x14ac:dyDescent="0.25">
      <c r="A152" s="28"/>
      <c r="B152" s="4"/>
      <c r="I152" s="2"/>
      <c r="J152" s="2"/>
      <c r="K152" s="4"/>
      <c r="L152" s="2"/>
      <c r="M152" s="2"/>
      <c r="N152" s="2"/>
      <c r="O152" s="2"/>
      <c r="P152" s="4"/>
      <c r="Q152" s="2"/>
      <c r="R152" s="2"/>
      <c r="S152" s="10"/>
      <c r="T152" s="2"/>
      <c r="U152" s="2"/>
      <c r="V152" s="2"/>
      <c r="W152" s="2"/>
      <c r="X152" s="2"/>
      <c r="Y152" s="11"/>
      <c r="Z152" s="25"/>
      <c r="AA152" s="25"/>
      <c r="AB152" s="25"/>
      <c r="AC152" s="25"/>
    </row>
    <row r="153" spans="1:29" s="26" customFormat="1" ht="10.5" customHeight="1" x14ac:dyDescent="0.25">
      <c r="A153" s="28"/>
      <c r="B153" s="4"/>
      <c r="I153" s="2"/>
      <c r="J153" s="2"/>
      <c r="K153" s="4"/>
      <c r="L153" s="2"/>
      <c r="M153" s="2"/>
      <c r="N153" s="2"/>
      <c r="O153" s="2"/>
      <c r="P153" s="4"/>
      <c r="Q153" s="2"/>
      <c r="R153" s="2"/>
      <c r="S153" s="10"/>
      <c r="T153" s="2"/>
      <c r="U153" s="2"/>
      <c r="V153" s="2"/>
      <c r="W153" s="2"/>
      <c r="X153" s="2"/>
      <c r="Y153" s="11"/>
      <c r="Z153" s="25"/>
      <c r="AA153" s="25"/>
      <c r="AB153" s="25"/>
      <c r="AC153" s="25"/>
    </row>
    <row r="154" spans="1:29" s="26" customFormat="1" ht="10.5" customHeight="1" x14ac:dyDescent="0.25">
      <c r="A154" s="28"/>
      <c r="B154" s="4"/>
      <c r="I154" s="2"/>
      <c r="J154" s="2"/>
      <c r="K154" s="4"/>
      <c r="L154" s="2"/>
      <c r="M154" s="2"/>
      <c r="N154" s="2"/>
      <c r="O154" s="2"/>
      <c r="P154" s="4"/>
      <c r="Q154" s="2"/>
      <c r="R154" s="2"/>
      <c r="S154" s="10"/>
      <c r="T154" s="2"/>
      <c r="U154" s="2"/>
      <c r="V154" s="2"/>
      <c r="W154" s="2"/>
      <c r="X154" s="2"/>
      <c r="Y154" s="11"/>
      <c r="Z154" s="25"/>
      <c r="AA154" s="25"/>
      <c r="AB154" s="25"/>
      <c r="AC154" s="25"/>
    </row>
    <row r="155" spans="1:29" s="26" customFormat="1" ht="10.5" customHeight="1" x14ac:dyDescent="0.25">
      <c r="A155" s="28"/>
      <c r="B155" s="4"/>
      <c r="I155" s="2"/>
      <c r="J155" s="2"/>
      <c r="K155" s="4"/>
      <c r="L155" s="2"/>
      <c r="M155" s="2"/>
      <c r="N155" s="2"/>
      <c r="O155" s="2"/>
      <c r="P155" s="4"/>
      <c r="Q155" s="2"/>
      <c r="R155" s="2"/>
      <c r="S155" s="10"/>
      <c r="T155" s="2"/>
      <c r="U155" s="2"/>
      <c r="V155" s="2"/>
      <c r="W155" s="2"/>
      <c r="X155" s="2"/>
      <c r="Y155" s="11"/>
      <c r="Z155" s="25"/>
      <c r="AA155" s="25"/>
      <c r="AB155" s="25"/>
      <c r="AC155" s="25"/>
    </row>
    <row r="156" spans="1:29" s="26" customFormat="1" ht="10.5" customHeight="1" x14ac:dyDescent="0.25">
      <c r="A156" s="28"/>
      <c r="B156" s="4"/>
      <c r="I156" s="2"/>
      <c r="J156" s="2"/>
      <c r="K156" s="4"/>
      <c r="L156" s="2"/>
      <c r="M156" s="2"/>
      <c r="N156" s="2"/>
      <c r="O156" s="2"/>
      <c r="P156" s="4"/>
      <c r="Q156" s="2"/>
      <c r="R156" s="2"/>
      <c r="S156" s="10"/>
      <c r="T156" s="2"/>
      <c r="U156" s="2"/>
      <c r="V156" s="2"/>
      <c r="W156" s="2"/>
      <c r="X156" s="2"/>
      <c r="Y156" s="11"/>
      <c r="Z156" s="25"/>
      <c r="AA156" s="25"/>
      <c r="AB156" s="25"/>
      <c r="AC156" s="25"/>
    </row>
    <row r="157" spans="1:29" s="26" customFormat="1" ht="10.5" customHeight="1" x14ac:dyDescent="0.25">
      <c r="A157" s="28"/>
      <c r="B157" s="4"/>
      <c r="I157" s="2"/>
      <c r="J157" s="2"/>
      <c r="K157" s="4"/>
      <c r="L157" s="2"/>
      <c r="M157" s="2"/>
      <c r="N157" s="2"/>
      <c r="O157" s="2"/>
      <c r="P157" s="4"/>
      <c r="Q157" s="2"/>
      <c r="R157" s="2"/>
      <c r="S157" s="10"/>
      <c r="T157" s="2"/>
      <c r="U157" s="2"/>
      <c r="V157" s="2"/>
      <c r="W157" s="2"/>
      <c r="X157" s="2"/>
      <c r="Y157" s="11"/>
      <c r="Z157" s="25"/>
      <c r="AA157" s="25"/>
      <c r="AB157" s="25"/>
      <c r="AC157" s="25"/>
    </row>
    <row r="158" spans="1:29" s="26" customFormat="1" ht="10.5" customHeight="1" x14ac:dyDescent="0.25">
      <c r="A158" s="28"/>
      <c r="B158" s="4"/>
      <c r="I158" s="2"/>
      <c r="J158" s="2"/>
      <c r="K158" s="4"/>
      <c r="L158" s="2"/>
      <c r="M158" s="2"/>
      <c r="N158" s="2"/>
      <c r="O158" s="2"/>
      <c r="P158" s="4"/>
      <c r="Q158" s="2"/>
      <c r="R158" s="2"/>
      <c r="S158" s="10"/>
      <c r="T158" s="2"/>
      <c r="U158" s="2"/>
      <c r="V158" s="2"/>
      <c r="W158" s="2"/>
      <c r="X158" s="2"/>
      <c r="Y158" s="11"/>
      <c r="Z158" s="25"/>
      <c r="AA158" s="25"/>
      <c r="AB158" s="25"/>
      <c r="AC158" s="25"/>
    </row>
    <row r="159" spans="1:29" s="26" customFormat="1" ht="10.5" customHeight="1" x14ac:dyDescent="0.25">
      <c r="A159" s="28"/>
      <c r="B159" s="4"/>
      <c r="I159" s="2"/>
      <c r="J159" s="2"/>
      <c r="K159" s="4"/>
      <c r="L159" s="2"/>
      <c r="M159" s="2"/>
      <c r="N159" s="2"/>
      <c r="O159" s="2"/>
      <c r="P159" s="4"/>
      <c r="Q159" s="2"/>
      <c r="R159" s="2"/>
      <c r="S159" s="10"/>
      <c r="T159" s="2"/>
      <c r="U159" s="2"/>
      <c r="V159" s="2"/>
      <c r="W159" s="2"/>
      <c r="X159" s="2"/>
      <c r="Y159" s="11"/>
      <c r="Z159" s="25"/>
      <c r="AA159" s="25"/>
      <c r="AB159" s="25"/>
      <c r="AC159" s="25"/>
    </row>
    <row r="160" spans="1:29" s="26" customFormat="1" ht="10.5" customHeight="1" x14ac:dyDescent="0.25">
      <c r="A160" s="28"/>
      <c r="B160" s="4"/>
      <c r="I160" s="2"/>
      <c r="J160" s="2"/>
      <c r="K160" s="4"/>
      <c r="L160" s="2"/>
      <c r="M160" s="2"/>
      <c r="N160" s="2"/>
      <c r="O160" s="2"/>
      <c r="P160" s="4"/>
      <c r="Q160" s="2"/>
      <c r="R160" s="2"/>
      <c r="S160" s="10"/>
      <c r="T160" s="2"/>
      <c r="U160" s="2"/>
      <c r="V160" s="2"/>
      <c r="W160" s="2"/>
      <c r="X160" s="2"/>
      <c r="Y160" s="11"/>
      <c r="Z160" s="25"/>
      <c r="AA160" s="25"/>
      <c r="AB160" s="25"/>
      <c r="AC160" s="25"/>
    </row>
    <row r="161" spans="1:29" s="26" customFormat="1" ht="10.5" customHeight="1" x14ac:dyDescent="0.25">
      <c r="A161" s="28"/>
      <c r="B161" s="4"/>
      <c r="I161" s="2"/>
      <c r="J161" s="2"/>
      <c r="K161" s="4"/>
      <c r="L161" s="2"/>
      <c r="M161" s="2"/>
      <c r="N161" s="2"/>
      <c r="O161" s="2"/>
      <c r="P161" s="4"/>
      <c r="Q161" s="2"/>
      <c r="R161" s="2"/>
      <c r="S161" s="10"/>
      <c r="T161" s="2"/>
      <c r="U161" s="2"/>
      <c r="V161" s="2"/>
      <c r="W161" s="2"/>
      <c r="X161" s="2"/>
      <c r="Y161" s="11"/>
      <c r="Z161" s="25"/>
      <c r="AA161" s="25"/>
      <c r="AB161" s="25"/>
      <c r="AC161" s="25"/>
    </row>
    <row r="162" spans="1:29" s="26" customFormat="1" ht="10.5" customHeight="1" x14ac:dyDescent="0.25">
      <c r="A162" s="28"/>
      <c r="B162" s="4"/>
      <c r="I162" s="2"/>
      <c r="J162" s="2"/>
      <c r="K162" s="4"/>
      <c r="L162" s="2"/>
      <c r="M162" s="2"/>
      <c r="N162" s="2"/>
      <c r="O162" s="2"/>
      <c r="P162" s="4"/>
      <c r="Q162" s="2"/>
      <c r="R162" s="2"/>
      <c r="S162" s="10"/>
      <c r="T162" s="2"/>
      <c r="U162" s="2"/>
      <c r="V162" s="2"/>
      <c r="W162" s="2"/>
      <c r="X162" s="2"/>
      <c r="Y162" s="11"/>
      <c r="Z162" s="25"/>
      <c r="AA162" s="25"/>
      <c r="AB162" s="25"/>
      <c r="AC162" s="25"/>
    </row>
    <row r="163" spans="1:29" s="26" customFormat="1" ht="10.5" customHeight="1" x14ac:dyDescent="0.25">
      <c r="A163" s="28"/>
      <c r="B163" s="4"/>
      <c r="I163" s="2"/>
      <c r="J163" s="2"/>
      <c r="K163" s="4"/>
      <c r="L163" s="2"/>
      <c r="M163" s="2"/>
      <c r="N163" s="2"/>
      <c r="O163" s="2"/>
      <c r="P163" s="4"/>
      <c r="Q163" s="2"/>
      <c r="R163" s="2"/>
      <c r="S163" s="10"/>
      <c r="T163" s="2"/>
      <c r="U163" s="2"/>
      <c r="V163" s="2"/>
      <c r="W163" s="2"/>
      <c r="X163" s="2"/>
      <c r="Y163" s="11"/>
      <c r="Z163" s="25"/>
      <c r="AA163" s="25"/>
      <c r="AB163" s="25"/>
      <c r="AC163" s="25"/>
    </row>
    <row r="164" spans="1:29" s="26" customFormat="1" ht="10.5" customHeight="1" x14ac:dyDescent="0.25">
      <c r="A164" s="28"/>
      <c r="B164" s="4"/>
      <c r="I164" s="2"/>
      <c r="J164" s="2"/>
      <c r="K164" s="4"/>
      <c r="L164" s="2"/>
      <c r="M164" s="2"/>
      <c r="N164" s="2"/>
      <c r="O164" s="2"/>
      <c r="P164" s="4"/>
      <c r="Q164" s="2"/>
      <c r="R164" s="2"/>
      <c r="S164" s="10"/>
      <c r="T164" s="2"/>
      <c r="U164" s="2"/>
      <c r="V164" s="2"/>
      <c r="W164" s="2"/>
      <c r="X164" s="2"/>
      <c r="Y164" s="11"/>
      <c r="Z164" s="25"/>
      <c r="AA164" s="25"/>
      <c r="AB164" s="25"/>
      <c r="AC164" s="25"/>
    </row>
    <row r="165" spans="1:29" s="26" customFormat="1" ht="10.5" customHeight="1" x14ac:dyDescent="0.25">
      <c r="A165" s="28"/>
      <c r="B165" s="4"/>
      <c r="I165" s="2"/>
      <c r="J165" s="2"/>
      <c r="K165" s="4"/>
      <c r="L165" s="2"/>
      <c r="M165" s="2"/>
      <c r="N165" s="2"/>
      <c r="O165" s="2"/>
      <c r="P165" s="4"/>
      <c r="Q165" s="2"/>
      <c r="R165" s="2"/>
      <c r="S165" s="10"/>
      <c r="T165" s="2"/>
      <c r="U165" s="2"/>
      <c r="V165" s="2"/>
      <c r="W165" s="2"/>
      <c r="X165" s="2"/>
      <c r="Y165" s="11"/>
      <c r="Z165" s="25"/>
      <c r="AA165" s="25"/>
      <c r="AB165" s="25"/>
      <c r="AC165" s="25"/>
    </row>
    <row r="166" spans="1:29" s="26" customFormat="1" ht="10.5" customHeight="1" x14ac:dyDescent="0.25">
      <c r="A166" s="28"/>
      <c r="B166" s="4"/>
      <c r="I166" s="2"/>
      <c r="J166" s="2"/>
      <c r="K166" s="4"/>
      <c r="L166" s="2"/>
      <c r="M166" s="2"/>
      <c r="N166" s="2"/>
      <c r="O166" s="2"/>
      <c r="P166" s="4"/>
      <c r="Q166" s="2"/>
      <c r="R166" s="2"/>
      <c r="S166" s="10"/>
      <c r="T166" s="2"/>
      <c r="U166" s="2"/>
      <c r="V166" s="2"/>
      <c r="W166" s="2"/>
      <c r="X166" s="2"/>
      <c r="Y166" s="11"/>
      <c r="Z166" s="25"/>
      <c r="AA166" s="25"/>
      <c r="AB166" s="25"/>
      <c r="AC166" s="25"/>
    </row>
    <row r="167" spans="1:29" s="26" customFormat="1" ht="10.5" customHeight="1" x14ac:dyDescent="0.25">
      <c r="A167" s="28"/>
      <c r="B167" s="4"/>
      <c r="I167" s="2"/>
      <c r="J167" s="2"/>
      <c r="K167" s="4"/>
      <c r="L167" s="2"/>
      <c r="M167" s="2"/>
      <c r="N167" s="2"/>
      <c r="O167" s="2"/>
      <c r="P167" s="4"/>
      <c r="Q167" s="2"/>
      <c r="R167" s="2"/>
      <c r="S167" s="10"/>
      <c r="T167" s="2"/>
      <c r="U167" s="2"/>
      <c r="V167" s="2"/>
      <c r="W167" s="2"/>
      <c r="X167" s="2"/>
      <c r="Y167" s="11"/>
      <c r="Z167" s="25"/>
      <c r="AA167" s="25"/>
      <c r="AB167" s="25"/>
      <c r="AC167" s="25"/>
    </row>
    <row r="168" spans="1:29" s="26" customFormat="1" ht="10.5" customHeight="1" x14ac:dyDescent="0.25">
      <c r="A168" s="28"/>
      <c r="B168" s="4"/>
      <c r="I168" s="2"/>
      <c r="J168" s="2"/>
      <c r="K168" s="4"/>
      <c r="L168" s="2"/>
      <c r="M168" s="2"/>
      <c r="N168" s="2"/>
      <c r="O168" s="2"/>
      <c r="P168" s="4"/>
      <c r="Q168" s="2"/>
      <c r="R168" s="2"/>
      <c r="S168" s="10"/>
      <c r="T168" s="2"/>
      <c r="U168" s="2"/>
      <c r="V168" s="2"/>
      <c r="W168" s="2"/>
      <c r="X168" s="2"/>
      <c r="Y168" s="11"/>
      <c r="Z168" s="25"/>
      <c r="AA168" s="25"/>
      <c r="AB168" s="25"/>
      <c r="AC168" s="25"/>
    </row>
    <row r="169" spans="1:29" s="26" customFormat="1" ht="10.5" customHeight="1" x14ac:dyDescent="0.25">
      <c r="A169" s="28"/>
      <c r="B169" s="4"/>
      <c r="I169" s="2"/>
      <c r="J169" s="2"/>
      <c r="K169" s="4"/>
      <c r="L169" s="2"/>
      <c r="M169" s="2"/>
      <c r="N169" s="2"/>
      <c r="O169" s="2"/>
      <c r="P169" s="4"/>
      <c r="Q169" s="2"/>
      <c r="R169" s="2"/>
      <c r="S169" s="10"/>
      <c r="T169" s="2"/>
      <c r="U169" s="2"/>
      <c r="V169" s="2"/>
      <c r="W169" s="2"/>
      <c r="X169" s="2"/>
      <c r="Y169" s="11"/>
      <c r="Z169" s="25"/>
      <c r="AA169" s="25"/>
      <c r="AB169" s="25"/>
      <c r="AC169" s="25"/>
    </row>
    <row r="170" spans="1:29" s="26" customFormat="1" ht="10.5" customHeight="1" x14ac:dyDescent="0.25">
      <c r="A170" s="28"/>
      <c r="B170" s="4"/>
      <c r="I170" s="2"/>
      <c r="J170" s="2"/>
      <c r="K170" s="4"/>
      <c r="L170" s="2"/>
      <c r="M170" s="2"/>
      <c r="N170" s="2"/>
      <c r="O170" s="2"/>
      <c r="P170" s="4"/>
      <c r="Q170" s="2"/>
      <c r="R170" s="2"/>
      <c r="S170" s="10"/>
      <c r="T170" s="2"/>
      <c r="U170" s="2"/>
      <c r="V170" s="2"/>
      <c r="W170" s="2"/>
      <c r="X170" s="2"/>
      <c r="Y170" s="11"/>
      <c r="Z170" s="25"/>
      <c r="AA170" s="25"/>
      <c r="AB170" s="25"/>
      <c r="AC170" s="25"/>
    </row>
    <row r="171" spans="1:29" s="26" customFormat="1" ht="10.5" customHeight="1" x14ac:dyDescent="0.25">
      <c r="A171" s="28"/>
      <c r="B171" s="4"/>
      <c r="I171" s="2"/>
      <c r="J171" s="2"/>
      <c r="K171" s="4"/>
      <c r="L171" s="2"/>
      <c r="M171" s="2"/>
      <c r="N171" s="2"/>
      <c r="O171" s="2"/>
      <c r="P171" s="4"/>
      <c r="Q171" s="2"/>
      <c r="R171" s="2"/>
      <c r="S171" s="10"/>
      <c r="T171" s="2"/>
      <c r="U171" s="2"/>
      <c r="V171" s="2"/>
      <c r="W171" s="2"/>
      <c r="X171" s="2"/>
      <c r="Y171" s="11"/>
      <c r="Z171" s="25"/>
      <c r="AA171" s="25"/>
      <c r="AB171" s="25"/>
      <c r="AC171" s="25"/>
    </row>
    <row r="172" spans="1:29" s="26" customFormat="1" ht="10.5" customHeight="1" x14ac:dyDescent="0.25">
      <c r="A172" s="28"/>
      <c r="B172" s="4"/>
      <c r="I172" s="2"/>
      <c r="J172" s="2"/>
      <c r="K172" s="4"/>
      <c r="L172" s="2"/>
      <c r="M172" s="2"/>
      <c r="N172" s="2"/>
      <c r="O172" s="2"/>
      <c r="P172" s="4"/>
      <c r="Q172" s="2"/>
      <c r="R172" s="2"/>
      <c r="S172" s="10"/>
      <c r="T172" s="2"/>
      <c r="U172" s="2"/>
      <c r="V172" s="2"/>
      <c r="W172" s="2"/>
      <c r="X172" s="2"/>
      <c r="Y172" s="11"/>
      <c r="Z172" s="25"/>
      <c r="AA172" s="25"/>
      <c r="AB172" s="25"/>
      <c r="AC172" s="25"/>
    </row>
    <row r="173" spans="1:29" s="26" customFormat="1" ht="10.5" customHeight="1" x14ac:dyDescent="0.25">
      <c r="A173" s="28"/>
      <c r="B173" s="4"/>
      <c r="I173" s="2"/>
      <c r="J173" s="2"/>
      <c r="K173" s="4"/>
      <c r="L173" s="2"/>
      <c r="M173" s="2"/>
      <c r="N173" s="2"/>
      <c r="O173" s="2"/>
      <c r="P173" s="4"/>
      <c r="Q173" s="2"/>
      <c r="R173" s="2"/>
      <c r="S173" s="10"/>
      <c r="T173" s="2"/>
      <c r="U173" s="2"/>
      <c r="V173" s="2"/>
      <c r="W173" s="2"/>
      <c r="X173" s="2"/>
      <c r="Y173" s="11"/>
      <c r="Z173" s="25"/>
      <c r="AA173" s="25"/>
      <c r="AB173" s="25"/>
      <c r="AC173" s="25"/>
    </row>
    <row r="174" spans="1:29" s="26" customFormat="1" ht="10.5" customHeight="1" x14ac:dyDescent="0.25">
      <c r="A174" s="28"/>
      <c r="B174" s="4"/>
      <c r="I174" s="2"/>
      <c r="J174" s="2"/>
      <c r="K174" s="4"/>
      <c r="L174" s="2"/>
      <c r="M174" s="2"/>
      <c r="N174" s="2"/>
      <c r="O174" s="2"/>
      <c r="P174" s="4"/>
      <c r="Q174" s="2"/>
      <c r="R174" s="2"/>
      <c r="S174" s="10"/>
      <c r="T174" s="2"/>
      <c r="U174" s="2"/>
      <c r="V174" s="2"/>
      <c r="W174" s="2"/>
      <c r="X174" s="2"/>
      <c r="Y174" s="11"/>
      <c r="Z174" s="25"/>
      <c r="AA174" s="25"/>
      <c r="AB174" s="25"/>
      <c r="AC174" s="25"/>
    </row>
    <row r="175" spans="1:29" s="26" customFormat="1" ht="10.5" customHeight="1" x14ac:dyDescent="0.25">
      <c r="A175" s="28"/>
      <c r="B175" s="4"/>
      <c r="I175" s="2"/>
      <c r="J175" s="2"/>
      <c r="K175" s="4"/>
      <c r="L175" s="2"/>
      <c r="M175" s="2"/>
      <c r="N175" s="2"/>
      <c r="O175" s="2"/>
      <c r="P175" s="4"/>
      <c r="Q175" s="2"/>
      <c r="R175" s="2"/>
      <c r="S175" s="10"/>
      <c r="T175" s="2"/>
      <c r="U175" s="2"/>
      <c r="V175" s="2"/>
      <c r="W175" s="2"/>
      <c r="X175" s="2"/>
      <c r="Y175" s="11"/>
      <c r="Z175" s="25"/>
      <c r="AA175" s="25"/>
      <c r="AB175" s="25"/>
      <c r="AC175" s="25"/>
    </row>
    <row r="176" spans="1:29" s="26" customFormat="1" ht="10.5" customHeight="1" x14ac:dyDescent="0.25">
      <c r="A176" s="28"/>
      <c r="B176" s="4"/>
      <c r="I176" s="2"/>
      <c r="J176" s="2"/>
      <c r="K176" s="4"/>
      <c r="L176" s="2"/>
      <c r="M176" s="2"/>
      <c r="N176" s="2"/>
      <c r="O176" s="2"/>
      <c r="P176" s="4"/>
      <c r="Q176" s="2"/>
      <c r="R176" s="2"/>
      <c r="S176" s="10"/>
      <c r="T176" s="2"/>
      <c r="U176" s="2"/>
      <c r="V176" s="2"/>
      <c r="W176" s="2"/>
      <c r="X176" s="2"/>
      <c r="Y176" s="11"/>
      <c r="Z176" s="25"/>
      <c r="AA176" s="25"/>
      <c r="AB176" s="25"/>
      <c r="AC176" s="25"/>
    </row>
    <row r="177" spans="1:29" s="26" customFormat="1" ht="10.5" customHeight="1" x14ac:dyDescent="0.25">
      <c r="A177" s="28"/>
      <c r="B177" s="4"/>
      <c r="I177" s="2"/>
      <c r="J177" s="2"/>
      <c r="K177" s="4"/>
      <c r="L177" s="2"/>
      <c r="M177" s="2"/>
      <c r="N177" s="2"/>
      <c r="O177" s="2"/>
      <c r="P177" s="4"/>
      <c r="Q177" s="2"/>
      <c r="R177" s="2"/>
      <c r="S177" s="10"/>
      <c r="T177" s="2"/>
      <c r="U177" s="2"/>
      <c r="V177" s="2"/>
      <c r="W177" s="2"/>
      <c r="X177" s="2"/>
      <c r="Y177" s="11"/>
      <c r="Z177" s="25"/>
      <c r="AA177" s="25"/>
      <c r="AB177" s="25"/>
      <c r="AC177" s="25"/>
    </row>
    <row r="178" spans="1:29" s="26" customFormat="1" ht="10.5" customHeight="1" x14ac:dyDescent="0.25">
      <c r="A178" s="28"/>
      <c r="B178" s="4"/>
      <c r="I178" s="2"/>
      <c r="J178" s="2"/>
      <c r="K178" s="4"/>
      <c r="L178" s="2"/>
      <c r="M178" s="2"/>
      <c r="N178" s="2"/>
      <c r="O178" s="2"/>
      <c r="P178" s="4"/>
      <c r="Q178" s="2"/>
      <c r="R178" s="2"/>
      <c r="S178" s="10"/>
      <c r="T178" s="2"/>
      <c r="U178" s="2"/>
      <c r="V178" s="2"/>
      <c r="W178" s="2"/>
      <c r="X178" s="2"/>
      <c r="Y178" s="11"/>
      <c r="Z178" s="25"/>
      <c r="AA178" s="25"/>
      <c r="AB178" s="25"/>
      <c r="AC178" s="25"/>
    </row>
    <row r="179" spans="1:29" s="26" customFormat="1" ht="10.5" customHeight="1" x14ac:dyDescent="0.25">
      <c r="A179" s="28"/>
      <c r="B179" s="4"/>
      <c r="I179" s="2"/>
      <c r="J179" s="2"/>
      <c r="K179" s="4"/>
      <c r="L179" s="2"/>
      <c r="M179" s="2"/>
      <c r="N179" s="2"/>
      <c r="O179" s="2"/>
      <c r="P179" s="4"/>
      <c r="Q179" s="2"/>
      <c r="R179" s="2"/>
      <c r="S179" s="10"/>
      <c r="T179" s="2"/>
      <c r="U179" s="2"/>
      <c r="V179" s="2"/>
      <c r="W179" s="2"/>
      <c r="X179" s="2"/>
      <c r="Y179" s="11"/>
      <c r="Z179" s="25"/>
      <c r="AA179" s="25"/>
      <c r="AB179" s="25"/>
      <c r="AC179" s="25"/>
    </row>
    <row r="180" spans="1:29" s="26" customFormat="1" ht="10.5" customHeight="1" x14ac:dyDescent="0.25">
      <c r="A180" s="28"/>
      <c r="B180" s="4"/>
      <c r="I180" s="2"/>
      <c r="J180" s="2"/>
      <c r="K180" s="4"/>
      <c r="L180" s="2"/>
      <c r="M180" s="2"/>
      <c r="N180" s="2"/>
      <c r="O180" s="2"/>
      <c r="P180" s="4"/>
      <c r="Q180" s="2"/>
      <c r="R180" s="2"/>
      <c r="S180" s="10"/>
      <c r="T180" s="2"/>
      <c r="U180" s="2"/>
      <c r="V180" s="2"/>
      <c r="W180" s="2"/>
      <c r="X180" s="2"/>
      <c r="Y180" s="11"/>
      <c r="Z180" s="25"/>
      <c r="AA180" s="25"/>
      <c r="AB180" s="25"/>
      <c r="AC180" s="25"/>
    </row>
    <row r="181" spans="1:29" s="26" customFormat="1" ht="10.5" customHeight="1" x14ac:dyDescent="0.25">
      <c r="A181" s="28"/>
      <c r="B181" s="4"/>
      <c r="I181" s="2"/>
      <c r="J181" s="2"/>
      <c r="K181" s="4"/>
      <c r="L181" s="2"/>
      <c r="M181" s="2"/>
      <c r="N181" s="2"/>
      <c r="O181" s="2"/>
      <c r="P181" s="4"/>
      <c r="Q181" s="2"/>
      <c r="R181" s="2"/>
      <c r="S181" s="10"/>
      <c r="T181" s="2"/>
      <c r="U181" s="2"/>
      <c r="V181" s="2"/>
      <c r="W181" s="2"/>
      <c r="X181" s="2"/>
      <c r="Y181" s="11"/>
      <c r="Z181" s="25"/>
      <c r="AA181" s="25"/>
      <c r="AB181" s="25"/>
      <c r="AC181" s="25"/>
    </row>
    <row r="182" spans="1:29" s="26" customFormat="1" ht="10.5" customHeight="1" x14ac:dyDescent="0.25">
      <c r="A182" s="28"/>
      <c r="B182" s="4"/>
      <c r="I182" s="2"/>
      <c r="J182" s="2"/>
      <c r="K182" s="4"/>
      <c r="L182" s="2"/>
      <c r="M182" s="2"/>
      <c r="N182" s="2"/>
      <c r="O182" s="2"/>
      <c r="P182" s="4"/>
      <c r="Q182" s="2"/>
      <c r="R182" s="2"/>
      <c r="S182" s="10"/>
      <c r="T182" s="2"/>
      <c r="U182" s="2"/>
      <c r="V182" s="2"/>
      <c r="W182" s="2"/>
      <c r="X182" s="2"/>
      <c r="Y182" s="11"/>
      <c r="Z182" s="25"/>
      <c r="AA182" s="25"/>
      <c r="AB182" s="25"/>
      <c r="AC182" s="25"/>
    </row>
    <row r="183" spans="1:29" s="26" customFormat="1" ht="10.5" customHeight="1" x14ac:dyDescent="0.25">
      <c r="A183" s="28"/>
      <c r="B183" s="4"/>
      <c r="I183" s="2"/>
      <c r="J183" s="2"/>
      <c r="K183" s="4"/>
      <c r="L183" s="2"/>
      <c r="M183" s="2"/>
      <c r="N183" s="2"/>
      <c r="O183" s="2"/>
      <c r="P183" s="4"/>
      <c r="Q183" s="2"/>
      <c r="R183" s="2"/>
      <c r="S183" s="10"/>
      <c r="T183" s="2"/>
      <c r="U183" s="2"/>
      <c r="V183" s="2"/>
      <c r="W183" s="2"/>
      <c r="X183" s="2"/>
      <c r="Y183" s="11"/>
      <c r="Z183" s="25"/>
      <c r="AA183" s="25"/>
      <c r="AB183" s="25"/>
      <c r="AC183" s="25"/>
    </row>
    <row r="184" spans="1:29" s="26" customFormat="1" ht="10.5" customHeight="1" x14ac:dyDescent="0.25">
      <c r="A184" s="28"/>
      <c r="B184" s="4"/>
      <c r="I184" s="2"/>
      <c r="J184" s="2"/>
      <c r="K184" s="4"/>
      <c r="L184" s="2"/>
      <c r="M184" s="2"/>
      <c r="N184" s="2"/>
      <c r="O184" s="2"/>
      <c r="P184" s="4"/>
      <c r="Q184" s="2"/>
      <c r="R184" s="2"/>
      <c r="S184" s="10"/>
      <c r="T184" s="2"/>
      <c r="U184" s="2"/>
      <c r="V184" s="2"/>
      <c r="W184" s="2"/>
      <c r="X184" s="2"/>
      <c r="Y184" s="11"/>
      <c r="Z184" s="25"/>
      <c r="AA184" s="25"/>
      <c r="AB184" s="25"/>
      <c r="AC184" s="25"/>
    </row>
    <row r="185" spans="1:29" s="26" customFormat="1" ht="10.5" customHeight="1" x14ac:dyDescent="0.25">
      <c r="A185" s="28"/>
      <c r="B185" s="4"/>
      <c r="I185" s="2"/>
      <c r="J185" s="2"/>
      <c r="K185" s="4"/>
      <c r="L185" s="2"/>
      <c r="M185" s="2"/>
      <c r="N185" s="2"/>
      <c r="O185" s="2"/>
      <c r="P185" s="4"/>
      <c r="Q185" s="2"/>
      <c r="R185" s="2"/>
      <c r="S185" s="10"/>
      <c r="T185" s="2"/>
      <c r="U185" s="2"/>
      <c r="V185" s="2"/>
      <c r="W185" s="2"/>
      <c r="X185" s="2"/>
      <c r="Y185" s="11"/>
      <c r="Z185" s="25"/>
      <c r="AA185" s="25"/>
      <c r="AB185" s="25"/>
      <c r="AC185" s="25"/>
    </row>
    <row r="186" spans="1:29" s="26" customFormat="1" ht="10.5" customHeight="1" x14ac:dyDescent="0.25">
      <c r="A186" s="28"/>
      <c r="B186" s="4"/>
      <c r="I186" s="2"/>
      <c r="J186" s="2"/>
      <c r="K186" s="4"/>
      <c r="L186" s="2"/>
      <c r="M186" s="2"/>
      <c r="N186" s="2"/>
      <c r="O186" s="2"/>
      <c r="P186" s="4"/>
      <c r="Q186" s="2"/>
      <c r="R186" s="2"/>
      <c r="S186" s="10"/>
      <c r="T186" s="2"/>
      <c r="U186" s="2"/>
      <c r="V186" s="2"/>
      <c r="W186" s="2"/>
      <c r="X186" s="2"/>
      <c r="Y186" s="11"/>
      <c r="Z186" s="25"/>
      <c r="AA186" s="25"/>
      <c r="AB186" s="25"/>
      <c r="AC186" s="25"/>
    </row>
    <row r="187" spans="1:29" s="26" customFormat="1" ht="10.5" customHeight="1" x14ac:dyDescent="0.25">
      <c r="A187" s="28"/>
      <c r="B187" s="4"/>
      <c r="I187" s="2"/>
      <c r="J187" s="2"/>
      <c r="K187" s="4"/>
      <c r="L187" s="2"/>
      <c r="M187" s="2"/>
      <c r="N187" s="2"/>
      <c r="O187" s="2"/>
      <c r="P187" s="4"/>
      <c r="Q187" s="2"/>
      <c r="R187" s="2"/>
      <c r="S187" s="10"/>
      <c r="T187" s="2"/>
      <c r="U187" s="2"/>
      <c r="V187" s="2"/>
      <c r="W187" s="2"/>
      <c r="X187" s="2"/>
      <c r="Y187" s="11"/>
      <c r="Z187" s="25"/>
      <c r="AA187" s="25"/>
      <c r="AB187" s="25"/>
      <c r="AC187" s="25"/>
    </row>
    <row r="188" spans="1:29" s="26" customFormat="1" ht="10.5" customHeight="1" x14ac:dyDescent="0.25">
      <c r="A188" s="28"/>
      <c r="B188" s="4"/>
      <c r="I188" s="2"/>
      <c r="J188" s="2"/>
      <c r="K188" s="4"/>
      <c r="L188" s="2"/>
      <c r="M188" s="2"/>
      <c r="N188" s="2"/>
      <c r="O188" s="2"/>
      <c r="P188" s="4"/>
      <c r="Q188" s="2"/>
      <c r="R188" s="2"/>
      <c r="S188" s="10"/>
      <c r="T188" s="2"/>
      <c r="U188" s="2"/>
      <c r="V188" s="2"/>
      <c r="W188" s="2"/>
      <c r="X188" s="2"/>
      <c r="Y188" s="11"/>
      <c r="Z188" s="25"/>
      <c r="AA188" s="25"/>
      <c r="AB188" s="25"/>
      <c r="AC188" s="25"/>
    </row>
    <row r="189" spans="1:29" s="26" customFormat="1" ht="10.5" customHeight="1" x14ac:dyDescent="0.25">
      <c r="A189" s="28"/>
      <c r="B189" s="4"/>
      <c r="I189" s="2"/>
      <c r="J189" s="2"/>
      <c r="K189" s="4"/>
      <c r="L189" s="2"/>
      <c r="M189" s="2"/>
      <c r="N189" s="2"/>
      <c r="O189" s="2"/>
      <c r="P189" s="4"/>
      <c r="Q189" s="2"/>
      <c r="R189" s="2"/>
      <c r="S189" s="10"/>
      <c r="T189" s="2"/>
      <c r="U189" s="2"/>
      <c r="V189" s="2"/>
      <c r="W189" s="2"/>
      <c r="X189" s="2"/>
      <c r="Y189" s="11"/>
      <c r="Z189" s="25"/>
      <c r="AA189" s="25"/>
      <c r="AB189" s="25"/>
      <c r="AC189" s="25"/>
    </row>
    <row r="190" spans="1:29" s="26" customFormat="1" ht="10.5" customHeight="1" x14ac:dyDescent="0.25">
      <c r="A190" s="28"/>
      <c r="B190" s="4"/>
      <c r="I190" s="2"/>
      <c r="J190" s="2"/>
      <c r="K190" s="4"/>
      <c r="L190" s="2"/>
      <c r="M190" s="2"/>
      <c r="N190" s="2"/>
      <c r="O190" s="2"/>
      <c r="P190" s="4"/>
      <c r="Q190" s="2"/>
      <c r="R190" s="2"/>
      <c r="S190" s="10"/>
      <c r="T190" s="2"/>
      <c r="U190" s="2"/>
      <c r="V190" s="2"/>
      <c r="W190" s="2"/>
      <c r="X190" s="2"/>
      <c r="Y190" s="11"/>
      <c r="Z190" s="25"/>
      <c r="AA190" s="25"/>
      <c r="AB190" s="25"/>
      <c r="AC190" s="25"/>
    </row>
    <row r="191" spans="1:29" s="26" customFormat="1" ht="10.5" customHeight="1" x14ac:dyDescent="0.25">
      <c r="A191" s="28"/>
      <c r="B191" s="4"/>
      <c r="I191" s="2"/>
      <c r="J191" s="2"/>
      <c r="K191" s="4"/>
      <c r="L191" s="2"/>
      <c r="M191" s="2"/>
      <c r="N191" s="2"/>
      <c r="O191" s="2"/>
      <c r="P191" s="4"/>
      <c r="Q191" s="2"/>
      <c r="R191" s="2"/>
      <c r="S191" s="10"/>
      <c r="T191" s="2"/>
      <c r="U191" s="2"/>
      <c r="V191" s="2"/>
      <c r="W191" s="2"/>
      <c r="X191" s="2"/>
      <c r="Y191" s="11"/>
      <c r="Z191" s="25"/>
      <c r="AA191" s="25"/>
      <c r="AB191" s="25"/>
      <c r="AC191" s="25"/>
    </row>
    <row r="192" spans="1:29" s="26" customFormat="1" ht="10.5" customHeight="1" x14ac:dyDescent="0.25">
      <c r="A192" s="28"/>
      <c r="B192" s="4"/>
      <c r="I192" s="2"/>
      <c r="J192" s="2"/>
      <c r="K192" s="4"/>
      <c r="L192" s="2"/>
      <c r="M192" s="2"/>
      <c r="N192" s="2"/>
      <c r="O192" s="2"/>
      <c r="P192" s="4"/>
      <c r="Q192" s="2"/>
      <c r="R192" s="2"/>
      <c r="S192" s="10"/>
      <c r="T192" s="2"/>
      <c r="U192" s="2"/>
      <c r="V192" s="2"/>
      <c r="W192" s="2"/>
      <c r="X192" s="2"/>
      <c r="Y192" s="11"/>
      <c r="Z192" s="25"/>
      <c r="AA192" s="25"/>
      <c r="AB192" s="25"/>
      <c r="AC192" s="25"/>
    </row>
    <row r="193" spans="1:29" s="26" customFormat="1" ht="10.5" customHeight="1" x14ac:dyDescent="0.25">
      <c r="A193" s="28"/>
      <c r="B193" s="4"/>
      <c r="I193" s="2"/>
      <c r="J193" s="2"/>
      <c r="K193" s="4"/>
      <c r="L193" s="2"/>
      <c r="M193" s="2"/>
      <c r="N193" s="2"/>
      <c r="O193" s="2"/>
      <c r="P193" s="4"/>
      <c r="Q193" s="2"/>
      <c r="R193" s="2"/>
      <c r="S193" s="10"/>
      <c r="T193" s="2"/>
      <c r="U193" s="2"/>
      <c r="V193" s="2"/>
      <c r="W193" s="2"/>
      <c r="X193" s="2"/>
      <c r="Y193" s="11"/>
      <c r="Z193" s="25"/>
      <c r="AA193" s="25"/>
      <c r="AB193" s="25"/>
      <c r="AC193" s="25"/>
    </row>
    <row r="194" spans="1:29" s="26" customFormat="1" ht="10.5" customHeight="1" x14ac:dyDescent="0.25">
      <c r="A194" s="28"/>
      <c r="B194" s="4"/>
      <c r="I194" s="2"/>
      <c r="J194" s="2"/>
      <c r="K194" s="4"/>
      <c r="L194" s="2"/>
      <c r="M194" s="2"/>
      <c r="N194" s="2"/>
      <c r="O194" s="2"/>
      <c r="P194" s="4"/>
      <c r="Q194" s="2"/>
      <c r="R194" s="2"/>
      <c r="S194" s="10"/>
      <c r="T194" s="2"/>
      <c r="U194" s="2"/>
      <c r="V194" s="2"/>
      <c r="W194" s="2"/>
      <c r="X194" s="2"/>
      <c r="Y194" s="11"/>
      <c r="Z194" s="25"/>
      <c r="AA194" s="25"/>
      <c r="AB194" s="25"/>
      <c r="AC194" s="25"/>
    </row>
    <row r="195" spans="1:29" s="26" customFormat="1" ht="10.5" customHeight="1" x14ac:dyDescent="0.25">
      <c r="A195" s="28"/>
      <c r="B195" s="4"/>
      <c r="I195" s="2"/>
      <c r="J195" s="2"/>
      <c r="K195" s="4"/>
      <c r="L195" s="2"/>
      <c r="M195" s="2"/>
      <c r="N195" s="2"/>
      <c r="O195" s="2"/>
      <c r="P195" s="4"/>
      <c r="Q195" s="2"/>
      <c r="R195" s="2"/>
      <c r="S195" s="10"/>
      <c r="T195" s="2"/>
      <c r="U195" s="2"/>
      <c r="V195" s="2"/>
      <c r="W195" s="2"/>
      <c r="X195" s="2"/>
      <c r="Y195" s="11"/>
      <c r="Z195" s="25"/>
      <c r="AA195" s="25"/>
      <c r="AB195" s="25"/>
      <c r="AC195" s="25"/>
    </row>
    <row r="196" spans="1:29" s="26" customFormat="1" ht="10.5" customHeight="1" x14ac:dyDescent="0.25">
      <c r="A196" s="28"/>
      <c r="B196" s="4"/>
      <c r="I196" s="2"/>
      <c r="J196" s="2"/>
      <c r="K196" s="4"/>
      <c r="L196" s="2"/>
      <c r="M196" s="2"/>
      <c r="N196" s="2"/>
      <c r="O196" s="2"/>
      <c r="P196" s="4"/>
      <c r="Q196" s="2"/>
      <c r="R196" s="2"/>
      <c r="S196" s="10"/>
      <c r="T196" s="2"/>
      <c r="U196" s="2"/>
      <c r="V196" s="2"/>
      <c r="W196" s="2"/>
      <c r="X196" s="2"/>
      <c r="Y196" s="11"/>
      <c r="Z196" s="25"/>
      <c r="AA196" s="25"/>
      <c r="AB196" s="25"/>
      <c r="AC196" s="25"/>
    </row>
    <row r="197" spans="1:29" s="26" customFormat="1" ht="10.5" customHeight="1" x14ac:dyDescent="0.25">
      <c r="A197" s="28"/>
      <c r="B197" s="4"/>
      <c r="I197" s="2"/>
      <c r="J197" s="2"/>
      <c r="K197" s="4"/>
      <c r="L197" s="2"/>
      <c r="M197" s="2"/>
      <c r="N197" s="2"/>
      <c r="O197" s="2"/>
      <c r="P197" s="4"/>
      <c r="Q197" s="2"/>
      <c r="R197" s="2"/>
      <c r="S197" s="10"/>
      <c r="T197" s="2"/>
      <c r="U197" s="2"/>
      <c r="V197" s="2"/>
      <c r="W197" s="2"/>
      <c r="X197" s="2"/>
      <c r="Y197" s="11"/>
      <c r="Z197" s="25"/>
      <c r="AA197" s="25"/>
      <c r="AB197" s="25"/>
      <c r="AC197" s="25"/>
    </row>
    <row r="198" spans="1:29" s="26" customFormat="1" ht="10.5" customHeight="1" x14ac:dyDescent="0.25">
      <c r="A198" s="28"/>
      <c r="B198" s="4"/>
      <c r="I198" s="2"/>
      <c r="J198" s="2"/>
      <c r="K198" s="4"/>
      <c r="L198" s="2"/>
      <c r="M198" s="2"/>
      <c r="N198" s="2"/>
      <c r="O198" s="2"/>
      <c r="P198" s="4"/>
      <c r="Q198" s="2"/>
      <c r="R198" s="2"/>
      <c r="S198" s="10"/>
      <c r="T198" s="2"/>
      <c r="U198" s="2"/>
      <c r="V198" s="2"/>
      <c r="W198" s="2"/>
      <c r="X198" s="2"/>
      <c r="Y198" s="11"/>
      <c r="Z198" s="25"/>
      <c r="AA198" s="25"/>
      <c r="AB198" s="25"/>
      <c r="AC198" s="25"/>
    </row>
    <row r="199" spans="1:29" s="26" customFormat="1" ht="10.5" customHeight="1" x14ac:dyDescent="0.25">
      <c r="A199" s="28"/>
      <c r="B199" s="4"/>
      <c r="I199" s="2"/>
      <c r="J199" s="2"/>
      <c r="K199" s="4"/>
      <c r="L199" s="2"/>
      <c r="M199" s="2"/>
      <c r="N199" s="2"/>
      <c r="O199" s="2"/>
      <c r="P199" s="4"/>
      <c r="Q199" s="2"/>
      <c r="R199" s="2"/>
      <c r="S199" s="10"/>
      <c r="T199" s="2"/>
      <c r="U199" s="2"/>
      <c r="V199" s="2"/>
      <c r="W199" s="2"/>
      <c r="X199" s="2"/>
      <c r="Y199" s="11"/>
      <c r="Z199" s="25"/>
      <c r="AA199" s="25"/>
      <c r="AB199" s="25"/>
      <c r="AC199" s="25"/>
    </row>
    <row r="200" spans="1:29" s="26" customFormat="1" ht="10.5" customHeight="1" x14ac:dyDescent="0.25">
      <c r="A200" s="28"/>
      <c r="B200" s="4"/>
      <c r="I200" s="2"/>
      <c r="J200" s="2"/>
      <c r="K200" s="4"/>
      <c r="L200" s="2"/>
      <c r="M200" s="2"/>
      <c r="N200" s="2"/>
      <c r="O200" s="2"/>
      <c r="P200" s="4"/>
      <c r="Q200" s="2"/>
      <c r="R200" s="2"/>
      <c r="S200" s="10"/>
      <c r="T200" s="2"/>
      <c r="U200" s="2"/>
      <c r="V200" s="2"/>
      <c r="W200" s="2"/>
      <c r="X200" s="2"/>
      <c r="Y200" s="11"/>
      <c r="Z200" s="25"/>
      <c r="AA200" s="25"/>
      <c r="AB200" s="25"/>
      <c r="AC200" s="25"/>
    </row>
    <row r="201" spans="1:29" s="26" customFormat="1" ht="10.5" customHeight="1" x14ac:dyDescent="0.25">
      <c r="A201" s="28"/>
      <c r="B201" s="4"/>
      <c r="I201" s="2"/>
      <c r="J201" s="2"/>
      <c r="K201" s="4"/>
      <c r="L201" s="2"/>
      <c r="M201" s="2"/>
      <c r="N201" s="2"/>
      <c r="O201" s="2"/>
      <c r="P201" s="4"/>
      <c r="Q201" s="2"/>
      <c r="R201" s="2"/>
      <c r="S201" s="10"/>
      <c r="T201" s="2"/>
      <c r="U201" s="2"/>
      <c r="V201" s="2"/>
      <c r="W201" s="2"/>
      <c r="X201" s="2"/>
      <c r="Y201" s="11"/>
      <c r="Z201" s="25"/>
      <c r="AA201" s="25"/>
      <c r="AB201" s="25"/>
      <c r="AC201" s="25"/>
    </row>
    <row r="202" spans="1:29" s="26" customFormat="1" ht="10.5" customHeight="1" x14ac:dyDescent="0.25">
      <c r="A202" s="28"/>
      <c r="B202" s="4"/>
      <c r="I202" s="2"/>
      <c r="J202" s="2"/>
      <c r="K202" s="4"/>
      <c r="L202" s="2"/>
      <c r="M202" s="2"/>
      <c r="N202" s="2"/>
      <c r="O202" s="2"/>
      <c r="P202" s="4"/>
      <c r="Q202" s="2"/>
      <c r="R202" s="2"/>
      <c r="S202" s="10"/>
      <c r="T202" s="2"/>
      <c r="U202" s="2"/>
      <c r="V202" s="2"/>
      <c r="W202" s="2"/>
      <c r="X202" s="2"/>
      <c r="Y202" s="11"/>
      <c r="Z202" s="25"/>
      <c r="AA202" s="25"/>
      <c r="AB202" s="25"/>
      <c r="AC202" s="25"/>
    </row>
    <row r="203" spans="1:29" s="26" customFormat="1" ht="10.5" customHeight="1" x14ac:dyDescent="0.25">
      <c r="A203" s="28"/>
      <c r="B203" s="4"/>
      <c r="I203" s="2"/>
      <c r="J203" s="2"/>
      <c r="K203" s="4"/>
      <c r="L203" s="2"/>
      <c r="M203" s="2"/>
      <c r="N203" s="2"/>
      <c r="O203" s="2"/>
      <c r="P203" s="4"/>
      <c r="Q203" s="2"/>
      <c r="R203" s="2"/>
      <c r="S203" s="10"/>
      <c r="T203" s="2"/>
      <c r="U203" s="2"/>
      <c r="V203" s="2"/>
      <c r="W203" s="2"/>
      <c r="X203" s="2"/>
      <c r="Y203" s="11"/>
      <c r="Z203" s="25"/>
      <c r="AA203" s="25"/>
      <c r="AB203" s="25"/>
      <c r="AC203" s="25"/>
    </row>
    <row r="204" spans="1:29" s="26" customFormat="1" ht="10.5" customHeight="1" x14ac:dyDescent="0.25">
      <c r="A204" s="28"/>
      <c r="B204" s="4"/>
      <c r="I204" s="2"/>
      <c r="J204" s="2"/>
      <c r="K204" s="4"/>
      <c r="L204" s="2"/>
      <c r="M204" s="2"/>
      <c r="N204" s="2"/>
      <c r="O204" s="2"/>
      <c r="P204" s="4"/>
      <c r="Q204" s="2"/>
      <c r="R204" s="2"/>
      <c r="S204" s="10"/>
      <c r="T204" s="2"/>
      <c r="U204" s="2"/>
      <c r="V204" s="2"/>
      <c r="W204" s="2"/>
      <c r="X204" s="2"/>
      <c r="Y204" s="11"/>
      <c r="Z204" s="25"/>
      <c r="AA204" s="25"/>
      <c r="AB204" s="25"/>
      <c r="AC204" s="25"/>
    </row>
    <row r="205" spans="1:29" s="26" customFormat="1" ht="10.5" customHeight="1" x14ac:dyDescent="0.25">
      <c r="A205" s="28"/>
      <c r="B205" s="4"/>
      <c r="I205" s="2"/>
      <c r="J205" s="2"/>
      <c r="K205" s="4"/>
      <c r="L205" s="2"/>
      <c r="M205" s="2"/>
      <c r="N205" s="2"/>
      <c r="O205" s="2"/>
      <c r="P205" s="4"/>
      <c r="Q205" s="2"/>
      <c r="R205" s="2"/>
      <c r="S205" s="10"/>
      <c r="T205" s="2"/>
      <c r="U205" s="2"/>
      <c r="V205" s="2"/>
      <c r="W205" s="2"/>
      <c r="X205" s="2"/>
      <c r="Y205" s="11"/>
      <c r="Z205" s="25"/>
      <c r="AA205" s="25"/>
      <c r="AB205" s="25"/>
      <c r="AC205" s="25"/>
    </row>
    <row r="206" spans="1:29" s="26" customFormat="1" ht="10.5" customHeight="1" x14ac:dyDescent="0.25">
      <c r="A206" s="28"/>
      <c r="B206" s="4"/>
      <c r="I206" s="2"/>
      <c r="J206" s="2"/>
      <c r="K206" s="4"/>
      <c r="L206" s="2"/>
      <c r="M206" s="2"/>
      <c r="N206" s="2"/>
      <c r="O206" s="2"/>
      <c r="P206" s="4"/>
      <c r="Q206" s="2"/>
      <c r="R206" s="2"/>
      <c r="S206" s="10"/>
      <c r="T206" s="2"/>
      <c r="U206" s="2"/>
      <c r="V206" s="2"/>
      <c r="W206" s="2"/>
      <c r="X206" s="2"/>
      <c r="Y206" s="11"/>
      <c r="Z206" s="25"/>
      <c r="AA206" s="25"/>
      <c r="AB206" s="25"/>
      <c r="AC206" s="25"/>
    </row>
    <row r="207" spans="1:29" s="26" customFormat="1" ht="10.5" customHeight="1" x14ac:dyDescent="0.25">
      <c r="A207" s="28"/>
      <c r="B207" s="4"/>
      <c r="I207" s="2"/>
      <c r="J207" s="2"/>
      <c r="K207" s="4"/>
      <c r="L207" s="2"/>
      <c r="M207" s="2"/>
      <c r="N207" s="2"/>
      <c r="O207" s="2"/>
      <c r="P207" s="4"/>
      <c r="Q207" s="2"/>
      <c r="R207" s="2"/>
      <c r="S207" s="10"/>
      <c r="T207" s="2"/>
      <c r="U207" s="2"/>
      <c r="V207" s="2"/>
      <c r="W207" s="2"/>
      <c r="X207" s="2"/>
      <c r="Y207" s="11"/>
      <c r="Z207" s="25"/>
      <c r="AA207" s="25"/>
      <c r="AB207" s="25"/>
      <c r="AC207" s="25"/>
    </row>
    <row r="208" spans="1:29" s="26" customFormat="1" ht="10.5" customHeight="1" x14ac:dyDescent="0.25">
      <c r="A208" s="28"/>
      <c r="B208" s="4"/>
      <c r="I208" s="2"/>
      <c r="J208" s="2"/>
      <c r="K208" s="4"/>
      <c r="L208" s="2"/>
      <c r="M208" s="2"/>
      <c r="N208" s="2"/>
      <c r="O208" s="2"/>
      <c r="P208" s="4"/>
      <c r="Q208" s="2"/>
      <c r="R208" s="2"/>
      <c r="S208" s="10"/>
      <c r="T208" s="2"/>
      <c r="U208" s="2"/>
      <c r="V208" s="2"/>
      <c r="W208" s="2"/>
      <c r="X208" s="2"/>
      <c r="Y208" s="11"/>
      <c r="Z208" s="25"/>
      <c r="AA208" s="25"/>
      <c r="AB208" s="25"/>
      <c r="AC208" s="25"/>
    </row>
    <row r="209" spans="1:29" s="26" customFormat="1" ht="10.5" customHeight="1" x14ac:dyDescent="0.25">
      <c r="A209" s="28"/>
      <c r="B209" s="4"/>
      <c r="I209" s="2"/>
      <c r="J209" s="2"/>
      <c r="K209" s="4"/>
      <c r="L209" s="2"/>
      <c r="M209" s="2"/>
      <c r="N209" s="2"/>
      <c r="O209" s="2"/>
      <c r="P209" s="4"/>
      <c r="Q209" s="2"/>
      <c r="R209" s="2"/>
      <c r="S209" s="10"/>
      <c r="T209" s="2"/>
      <c r="U209" s="2"/>
      <c r="V209" s="2"/>
      <c r="W209" s="2"/>
      <c r="X209" s="2"/>
      <c r="Y209" s="11"/>
      <c r="Z209" s="25"/>
      <c r="AA209" s="25"/>
      <c r="AB209" s="25"/>
      <c r="AC209" s="25"/>
    </row>
    <row r="210" spans="1:29" s="26" customFormat="1" ht="10.5" customHeight="1" x14ac:dyDescent="0.25">
      <c r="A210" s="28"/>
      <c r="B210" s="4"/>
      <c r="I210" s="2"/>
      <c r="J210" s="2"/>
      <c r="K210" s="4"/>
      <c r="L210" s="2"/>
      <c r="M210" s="2"/>
      <c r="N210" s="2"/>
      <c r="O210" s="2"/>
      <c r="P210" s="4"/>
      <c r="Q210" s="2"/>
      <c r="R210" s="2"/>
      <c r="S210" s="10"/>
      <c r="T210" s="2"/>
      <c r="U210" s="2"/>
      <c r="V210" s="2"/>
      <c r="W210" s="2"/>
      <c r="X210" s="2"/>
      <c r="Y210" s="11"/>
      <c r="Z210" s="25"/>
      <c r="AA210" s="25"/>
      <c r="AB210" s="25"/>
      <c r="AC210" s="25"/>
    </row>
    <row r="211" spans="1:29" s="26" customFormat="1" ht="10.5" customHeight="1" x14ac:dyDescent="0.25">
      <c r="A211" s="28"/>
      <c r="B211" s="4"/>
      <c r="I211" s="2"/>
      <c r="J211" s="2"/>
      <c r="K211" s="4"/>
      <c r="L211" s="2"/>
      <c r="M211" s="2"/>
      <c r="N211" s="2"/>
      <c r="O211" s="2"/>
      <c r="P211" s="4"/>
      <c r="Q211" s="2"/>
      <c r="R211" s="2"/>
      <c r="S211" s="10"/>
      <c r="T211" s="2"/>
      <c r="U211" s="2"/>
      <c r="V211" s="2"/>
      <c r="W211" s="2"/>
      <c r="X211" s="2"/>
      <c r="Y211" s="11"/>
      <c r="Z211" s="25"/>
      <c r="AA211" s="25"/>
      <c r="AB211" s="25"/>
      <c r="AC211" s="25"/>
    </row>
    <row r="212" spans="1:29" s="26" customFormat="1" ht="10.5" customHeight="1" x14ac:dyDescent="0.25">
      <c r="A212" s="28"/>
      <c r="B212" s="4"/>
      <c r="I212" s="2"/>
      <c r="J212" s="2"/>
      <c r="K212" s="4"/>
      <c r="L212" s="2"/>
      <c r="M212" s="2"/>
      <c r="N212" s="2"/>
      <c r="O212" s="2"/>
      <c r="P212" s="4"/>
      <c r="Q212" s="2"/>
      <c r="R212" s="2"/>
      <c r="S212" s="10"/>
      <c r="T212" s="2"/>
      <c r="U212" s="2"/>
      <c r="V212" s="2"/>
      <c r="W212" s="2"/>
      <c r="X212" s="2"/>
      <c r="Y212" s="11"/>
      <c r="Z212" s="25"/>
      <c r="AA212" s="25"/>
      <c r="AB212" s="25"/>
      <c r="AC212" s="25"/>
    </row>
    <row r="213" spans="1:29" s="26" customFormat="1" ht="10.5" customHeight="1" x14ac:dyDescent="0.25">
      <c r="A213" s="28"/>
      <c r="B213" s="4"/>
      <c r="I213" s="2"/>
      <c r="J213" s="2"/>
      <c r="K213" s="4"/>
      <c r="L213" s="2"/>
      <c r="M213" s="2"/>
      <c r="N213" s="2"/>
      <c r="O213" s="2"/>
      <c r="P213" s="4"/>
      <c r="Q213" s="2"/>
      <c r="R213" s="2"/>
      <c r="S213" s="10"/>
      <c r="T213" s="2"/>
      <c r="U213" s="2"/>
      <c r="V213" s="2"/>
      <c r="W213" s="2"/>
      <c r="X213" s="2"/>
      <c r="Y213" s="11"/>
      <c r="Z213" s="25"/>
      <c r="AA213" s="25"/>
      <c r="AB213" s="25"/>
      <c r="AC213" s="25"/>
    </row>
    <row r="214" spans="1:29" s="26" customFormat="1" ht="10.5" customHeight="1" x14ac:dyDescent="0.25">
      <c r="A214" s="28"/>
      <c r="B214" s="4"/>
      <c r="I214" s="2"/>
      <c r="J214" s="2"/>
      <c r="K214" s="4"/>
      <c r="L214" s="2"/>
      <c r="M214" s="2"/>
      <c r="N214" s="2"/>
      <c r="O214" s="2"/>
      <c r="P214" s="4"/>
      <c r="Q214" s="2"/>
      <c r="R214" s="2"/>
      <c r="S214" s="10"/>
      <c r="T214" s="2"/>
      <c r="U214" s="2"/>
      <c r="V214" s="2"/>
      <c r="W214" s="2"/>
      <c r="X214" s="2"/>
      <c r="Y214" s="11"/>
      <c r="Z214" s="25"/>
      <c r="AA214" s="25"/>
      <c r="AB214" s="25"/>
      <c r="AC214" s="25"/>
    </row>
    <row r="215" spans="1:29" s="26" customFormat="1" ht="10.5" customHeight="1" x14ac:dyDescent="0.25">
      <c r="A215" s="28"/>
      <c r="B215" s="4"/>
      <c r="I215" s="2"/>
      <c r="J215" s="2"/>
      <c r="K215" s="4"/>
      <c r="L215" s="2"/>
      <c r="M215" s="2"/>
      <c r="N215" s="2"/>
      <c r="O215" s="2"/>
      <c r="P215" s="4"/>
      <c r="Q215" s="2"/>
      <c r="R215" s="2"/>
      <c r="S215" s="10"/>
      <c r="T215" s="2"/>
      <c r="U215" s="2"/>
      <c r="V215" s="2"/>
      <c r="W215" s="2"/>
      <c r="X215" s="2"/>
      <c r="Y215" s="11"/>
      <c r="Z215" s="25"/>
      <c r="AA215" s="25"/>
      <c r="AB215" s="25"/>
      <c r="AC215" s="25"/>
    </row>
    <row r="216" spans="1:29" s="26" customFormat="1" ht="10.5" customHeight="1" x14ac:dyDescent="0.25">
      <c r="A216" s="28"/>
      <c r="B216" s="4"/>
      <c r="I216" s="2"/>
      <c r="J216" s="2"/>
      <c r="K216" s="4"/>
      <c r="L216" s="2"/>
      <c r="M216" s="2"/>
      <c r="N216" s="2"/>
      <c r="O216" s="2"/>
      <c r="P216" s="4"/>
      <c r="Q216" s="2"/>
      <c r="R216" s="2"/>
      <c r="S216" s="10"/>
      <c r="T216" s="2"/>
      <c r="U216" s="2"/>
      <c r="V216" s="2"/>
      <c r="W216" s="2"/>
      <c r="X216" s="2"/>
      <c r="Y216" s="11"/>
      <c r="Z216" s="25"/>
      <c r="AA216" s="25"/>
      <c r="AB216" s="25"/>
      <c r="AC216" s="25"/>
    </row>
    <row r="217" spans="1:29" s="26" customFormat="1" ht="10.5" customHeight="1" x14ac:dyDescent="0.25">
      <c r="A217" s="28"/>
      <c r="B217" s="4"/>
      <c r="I217" s="2"/>
      <c r="J217" s="2"/>
      <c r="K217" s="4"/>
      <c r="L217" s="2"/>
      <c r="M217" s="2"/>
      <c r="N217" s="2"/>
      <c r="O217" s="2"/>
      <c r="P217" s="4"/>
      <c r="Q217" s="2"/>
      <c r="R217" s="2"/>
      <c r="S217" s="10"/>
      <c r="T217" s="2"/>
      <c r="U217" s="2"/>
      <c r="V217" s="2"/>
      <c r="W217" s="2"/>
      <c r="X217" s="2"/>
      <c r="Y217" s="11"/>
      <c r="Z217" s="25"/>
      <c r="AA217" s="25"/>
      <c r="AB217" s="25"/>
      <c r="AC217" s="25"/>
    </row>
    <row r="218" spans="1:29" s="26" customFormat="1" ht="10.5" customHeight="1" x14ac:dyDescent="0.25">
      <c r="A218" s="28"/>
      <c r="B218" s="4"/>
      <c r="I218" s="2"/>
      <c r="J218" s="2"/>
      <c r="K218" s="4"/>
      <c r="L218" s="2"/>
      <c r="M218" s="2"/>
      <c r="N218" s="2"/>
      <c r="O218" s="2"/>
      <c r="P218" s="4"/>
      <c r="Q218" s="2"/>
      <c r="R218" s="2"/>
      <c r="S218" s="10"/>
      <c r="T218" s="2"/>
      <c r="U218" s="2"/>
      <c r="V218" s="2"/>
      <c r="W218" s="2"/>
      <c r="X218" s="2"/>
      <c r="Y218" s="11"/>
      <c r="Z218" s="25"/>
      <c r="AA218" s="25"/>
      <c r="AB218" s="25"/>
      <c r="AC218" s="25"/>
    </row>
    <row r="219" spans="1:29" s="26" customFormat="1" ht="10.5" customHeight="1" x14ac:dyDescent="0.25">
      <c r="A219" s="28"/>
      <c r="B219" s="4"/>
      <c r="I219" s="2"/>
      <c r="J219" s="2"/>
      <c r="K219" s="4"/>
      <c r="L219" s="2"/>
      <c r="M219" s="2"/>
      <c r="N219" s="2"/>
      <c r="O219" s="2"/>
      <c r="P219" s="4"/>
      <c r="Q219" s="2"/>
      <c r="R219" s="2"/>
      <c r="S219" s="10"/>
      <c r="T219" s="2"/>
      <c r="U219" s="2"/>
      <c r="V219" s="2"/>
      <c r="W219" s="2"/>
      <c r="X219" s="2"/>
      <c r="Y219" s="11"/>
      <c r="Z219" s="25"/>
      <c r="AA219" s="25"/>
      <c r="AB219" s="25"/>
      <c r="AC219" s="25"/>
    </row>
    <row r="220" spans="1:29" s="26" customFormat="1" ht="10.5" customHeight="1" x14ac:dyDescent="0.25">
      <c r="A220" s="28"/>
      <c r="B220" s="4"/>
      <c r="I220" s="2"/>
      <c r="J220" s="2"/>
      <c r="K220" s="4"/>
      <c r="L220" s="2"/>
      <c r="M220" s="2"/>
      <c r="N220" s="2"/>
      <c r="O220" s="2"/>
      <c r="P220" s="4"/>
      <c r="Q220" s="2"/>
      <c r="R220" s="2"/>
      <c r="S220" s="10"/>
      <c r="T220" s="2"/>
      <c r="U220" s="2"/>
      <c r="V220" s="2"/>
      <c r="W220" s="2"/>
      <c r="X220" s="2"/>
      <c r="Y220" s="11"/>
      <c r="Z220" s="25"/>
      <c r="AA220" s="25"/>
      <c r="AB220" s="25"/>
      <c r="AC220" s="25"/>
    </row>
    <row r="221" spans="1:29" s="26" customFormat="1" ht="10.5" customHeight="1" x14ac:dyDescent="0.25">
      <c r="A221" s="28"/>
      <c r="B221" s="4"/>
      <c r="I221" s="2"/>
      <c r="J221" s="2"/>
      <c r="K221" s="4"/>
      <c r="L221" s="2"/>
      <c r="M221" s="2"/>
      <c r="N221" s="2"/>
      <c r="O221" s="2"/>
      <c r="P221" s="4"/>
      <c r="Q221" s="2"/>
      <c r="R221" s="2"/>
      <c r="S221" s="10"/>
      <c r="T221" s="2"/>
      <c r="U221" s="2"/>
      <c r="V221" s="2"/>
      <c r="W221" s="2"/>
      <c r="X221" s="2"/>
      <c r="Y221" s="11"/>
      <c r="Z221" s="25"/>
      <c r="AA221" s="25"/>
      <c r="AB221" s="25"/>
      <c r="AC221" s="25"/>
    </row>
    <row r="222" spans="1:29" s="26" customFormat="1" ht="10.5" customHeight="1" x14ac:dyDescent="0.25">
      <c r="A222" s="28"/>
      <c r="B222" s="4"/>
      <c r="I222" s="2"/>
      <c r="J222" s="2"/>
      <c r="K222" s="4"/>
      <c r="L222" s="2"/>
      <c r="M222" s="2"/>
      <c r="N222" s="2"/>
      <c r="O222" s="2"/>
      <c r="P222" s="4"/>
      <c r="Q222" s="2"/>
      <c r="R222" s="2"/>
      <c r="S222" s="10"/>
      <c r="T222" s="2"/>
      <c r="U222" s="2"/>
      <c r="V222" s="2"/>
      <c r="W222" s="2"/>
      <c r="X222" s="2"/>
      <c r="Y222" s="11"/>
      <c r="Z222" s="25"/>
      <c r="AA222" s="25"/>
      <c r="AB222" s="25"/>
      <c r="AC222" s="25"/>
    </row>
    <row r="223" spans="1:29" s="26" customFormat="1" ht="10.5" customHeight="1" x14ac:dyDescent="0.25">
      <c r="A223" s="28"/>
      <c r="B223" s="4"/>
      <c r="I223" s="2"/>
      <c r="J223" s="2"/>
      <c r="K223" s="4"/>
      <c r="L223" s="2"/>
      <c r="M223" s="2"/>
      <c r="N223" s="2"/>
      <c r="O223" s="2"/>
      <c r="P223" s="4"/>
      <c r="Q223" s="2"/>
      <c r="R223" s="2"/>
      <c r="S223" s="10"/>
      <c r="T223" s="2"/>
      <c r="U223" s="2"/>
      <c r="V223" s="2"/>
      <c r="W223" s="2"/>
      <c r="X223" s="2"/>
      <c r="Y223" s="11"/>
      <c r="Z223" s="25"/>
      <c r="AA223" s="25"/>
      <c r="AB223" s="25"/>
      <c r="AC223" s="25"/>
    </row>
    <row r="224" spans="1:29" s="26" customFormat="1" ht="10.5" customHeight="1" x14ac:dyDescent="0.25">
      <c r="A224" s="28"/>
      <c r="B224" s="4"/>
      <c r="I224" s="2"/>
      <c r="J224" s="2"/>
      <c r="K224" s="4"/>
      <c r="L224" s="2"/>
      <c r="M224" s="2"/>
      <c r="N224" s="2"/>
      <c r="O224" s="2"/>
      <c r="P224" s="4"/>
      <c r="Q224" s="2"/>
      <c r="R224" s="2"/>
      <c r="S224" s="10"/>
      <c r="T224" s="2"/>
      <c r="U224" s="2"/>
      <c r="V224" s="2"/>
      <c r="W224" s="2"/>
      <c r="X224" s="2"/>
      <c r="Y224" s="11"/>
      <c r="Z224" s="25"/>
      <c r="AA224" s="25"/>
      <c r="AB224" s="25"/>
      <c r="AC224" s="25"/>
    </row>
    <row r="225" spans="1:29" s="26" customFormat="1" ht="10.5" customHeight="1" x14ac:dyDescent="0.25">
      <c r="A225" s="28"/>
      <c r="B225" s="4"/>
      <c r="I225" s="2"/>
      <c r="J225" s="2"/>
      <c r="K225" s="4"/>
      <c r="L225" s="2"/>
      <c r="M225" s="2"/>
      <c r="N225" s="2"/>
      <c r="O225" s="2"/>
      <c r="P225" s="4"/>
      <c r="Q225" s="2"/>
      <c r="R225" s="2"/>
      <c r="S225" s="10"/>
      <c r="T225" s="2"/>
      <c r="U225" s="2"/>
      <c r="V225" s="2"/>
      <c r="W225" s="2"/>
      <c r="X225" s="2"/>
      <c r="Y225" s="11"/>
      <c r="Z225" s="25"/>
      <c r="AA225" s="25"/>
      <c r="AB225" s="25"/>
      <c r="AC225" s="25"/>
    </row>
    <row r="226" spans="1:29" s="26" customFormat="1" ht="10.5" customHeight="1" x14ac:dyDescent="0.25">
      <c r="A226" s="28"/>
      <c r="B226" s="4"/>
      <c r="I226" s="2"/>
      <c r="J226" s="2"/>
      <c r="K226" s="4"/>
      <c r="L226" s="2"/>
      <c r="M226" s="2"/>
      <c r="N226" s="2"/>
      <c r="O226" s="2"/>
      <c r="P226" s="4"/>
      <c r="Q226" s="2"/>
      <c r="R226" s="2"/>
      <c r="S226" s="10"/>
      <c r="T226" s="2"/>
      <c r="U226" s="2"/>
      <c r="V226" s="2"/>
      <c r="W226" s="2"/>
      <c r="X226" s="2"/>
      <c r="Y226" s="11"/>
      <c r="Z226" s="25"/>
      <c r="AA226" s="25"/>
      <c r="AB226" s="25"/>
      <c r="AC226" s="25"/>
    </row>
    <row r="227" spans="1:29" s="26" customFormat="1" ht="10.5" customHeight="1" x14ac:dyDescent="0.25">
      <c r="A227" s="28"/>
      <c r="B227" s="4"/>
      <c r="I227" s="2"/>
      <c r="J227" s="2"/>
      <c r="K227" s="4"/>
      <c r="L227" s="2"/>
      <c r="M227" s="2"/>
      <c r="N227" s="2"/>
      <c r="O227" s="2"/>
      <c r="P227" s="4"/>
      <c r="Q227" s="2"/>
      <c r="R227" s="2"/>
      <c r="S227" s="10"/>
      <c r="T227" s="2"/>
      <c r="U227" s="2"/>
      <c r="V227" s="2"/>
      <c r="W227" s="2"/>
      <c r="X227" s="2"/>
      <c r="Y227" s="11"/>
      <c r="Z227" s="25"/>
      <c r="AA227" s="25"/>
      <c r="AB227" s="25"/>
      <c r="AC227" s="25"/>
    </row>
    <row r="228" spans="1:29" s="26" customFormat="1" ht="10.5" customHeight="1" x14ac:dyDescent="0.25">
      <c r="A228" s="28"/>
      <c r="B228" s="4"/>
      <c r="I228" s="2"/>
      <c r="J228" s="2"/>
      <c r="K228" s="4"/>
      <c r="L228" s="2"/>
      <c r="M228" s="2"/>
      <c r="N228" s="2"/>
      <c r="O228" s="2"/>
      <c r="P228" s="4"/>
      <c r="Q228" s="2"/>
      <c r="R228" s="2"/>
      <c r="S228" s="10"/>
      <c r="T228" s="2"/>
      <c r="U228" s="2"/>
      <c r="V228" s="2"/>
      <c r="W228" s="2"/>
      <c r="X228" s="2"/>
      <c r="Y228" s="11"/>
      <c r="Z228" s="25"/>
      <c r="AA228" s="25"/>
      <c r="AB228" s="25"/>
      <c r="AC228" s="25"/>
    </row>
    <row r="229" spans="1:29" s="26" customFormat="1" ht="10.5" customHeight="1" x14ac:dyDescent="0.25">
      <c r="A229" s="28"/>
      <c r="B229" s="4"/>
      <c r="I229" s="2"/>
      <c r="J229" s="2"/>
      <c r="K229" s="4"/>
      <c r="L229" s="2"/>
      <c r="M229" s="2"/>
      <c r="N229" s="2"/>
      <c r="O229" s="2"/>
      <c r="P229" s="4"/>
      <c r="Q229" s="2"/>
      <c r="R229" s="2"/>
      <c r="S229" s="10"/>
      <c r="T229" s="2"/>
      <c r="U229" s="2"/>
      <c r="V229" s="2"/>
      <c r="W229" s="2"/>
      <c r="X229" s="2"/>
      <c r="Y229" s="11"/>
      <c r="Z229" s="25"/>
      <c r="AA229" s="25"/>
      <c r="AB229" s="25"/>
      <c r="AC229" s="25"/>
    </row>
    <row r="230" spans="1:29" s="26" customFormat="1" ht="10.5" customHeight="1" x14ac:dyDescent="0.25">
      <c r="A230" s="28"/>
      <c r="B230" s="4"/>
      <c r="I230" s="2"/>
      <c r="J230" s="2"/>
      <c r="K230" s="4"/>
      <c r="L230" s="2"/>
      <c r="M230" s="2"/>
      <c r="N230" s="2"/>
      <c r="O230" s="2"/>
      <c r="P230" s="4"/>
      <c r="Q230" s="2"/>
      <c r="R230" s="2"/>
      <c r="S230" s="10"/>
      <c r="T230" s="2"/>
      <c r="U230" s="2"/>
      <c r="V230" s="2"/>
      <c r="W230" s="2"/>
      <c r="X230" s="2"/>
      <c r="Y230" s="11"/>
      <c r="Z230" s="25"/>
      <c r="AA230" s="25"/>
      <c r="AB230" s="25"/>
      <c r="AC230" s="25"/>
    </row>
    <row r="231" spans="1:29" s="26" customFormat="1" ht="10.5" customHeight="1" x14ac:dyDescent="0.25">
      <c r="A231" s="28"/>
      <c r="B231" s="4"/>
      <c r="I231" s="2"/>
      <c r="J231" s="2"/>
      <c r="K231" s="4"/>
      <c r="L231" s="2"/>
      <c r="M231" s="2"/>
      <c r="N231" s="2"/>
      <c r="O231" s="2"/>
      <c r="P231" s="4"/>
      <c r="Q231" s="2"/>
      <c r="R231" s="2"/>
      <c r="S231" s="10"/>
      <c r="T231" s="2"/>
      <c r="U231" s="2"/>
      <c r="V231" s="2"/>
      <c r="W231" s="2"/>
      <c r="X231" s="2"/>
      <c r="Y231" s="11"/>
      <c r="Z231" s="25"/>
      <c r="AA231" s="25"/>
      <c r="AB231" s="25"/>
      <c r="AC231" s="25"/>
    </row>
    <row r="232" spans="1:29" s="26" customFormat="1" ht="10.5" customHeight="1" x14ac:dyDescent="0.25">
      <c r="A232" s="28"/>
      <c r="B232" s="4"/>
      <c r="I232" s="2"/>
      <c r="J232" s="2"/>
      <c r="K232" s="4"/>
      <c r="L232" s="2"/>
      <c r="M232" s="2"/>
      <c r="N232" s="2"/>
      <c r="O232" s="2"/>
      <c r="P232" s="4"/>
      <c r="Q232" s="2"/>
      <c r="R232" s="2"/>
      <c r="S232" s="10"/>
      <c r="T232" s="2"/>
      <c r="U232" s="2"/>
      <c r="V232" s="2"/>
      <c r="W232" s="2"/>
      <c r="X232" s="2"/>
      <c r="Y232" s="11"/>
      <c r="Z232" s="25"/>
      <c r="AA232" s="25"/>
      <c r="AB232" s="25"/>
      <c r="AC232" s="25"/>
    </row>
    <row r="233" spans="1:29" s="26" customFormat="1" ht="10.5" customHeight="1" x14ac:dyDescent="0.25">
      <c r="A233" s="28"/>
      <c r="B233" s="4"/>
      <c r="I233" s="2"/>
      <c r="J233" s="2"/>
      <c r="K233" s="4"/>
      <c r="L233" s="2"/>
      <c r="M233" s="2"/>
      <c r="N233" s="2"/>
      <c r="O233" s="2"/>
      <c r="P233" s="4"/>
      <c r="Q233" s="2"/>
      <c r="R233" s="2"/>
      <c r="S233" s="10"/>
      <c r="T233" s="2"/>
      <c r="U233" s="2"/>
      <c r="V233" s="2"/>
      <c r="W233" s="2"/>
      <c r="X233" s="2"/>
      <c r="Y233" s="11"/>
      <c r="Z233" s="25"/>
      <c r="AA233" s="25"/>
      <c r="AB233" s="25"/>
      <c r="AC233" s="25"/>
    </row>
    <row r="234" spans="1:29" s="26" customFormat="1" ht="10.5" customHeight="1" x14ac:dyDescent="0.25">
      <c r="A234" s="28"/>
      <c r="B234" s="4"/>
      <c r="I234" s="2"/>
      <c r="J234" s="2"/>
      <c r="K234" s="4"/>
      <c r="L234" s="2"/>
      <c r="M234" s="2"/>
      <c r="N234" s="2"/>
      <c r="O234" s="2"/>
      <c r="P234" s="4"/>
      <c r="Q234" s="2"/>
      <c r="R234" s="2"/>
      <c r="S234" s="10"/>
      <c r="T234" s="2"/>
      <c r="U234" s="2"/>
      <c r="V234" s="2"/>
      <c r="W234" s="2"/>
      <c r="X234" s="2"/>
      <c r="Y234" s="11"/>
      <c r="Z234" s="25"/>
      <c r="AA234" s="25"/>
      <c r="AB234" s="25"/>
      <c r="AC234" s="25"/>
    </row>
    <row r="235" spans="1:29" s="26" customFormat="1" ht="10.5" customHeight="1" x14ac:dyDescent="0.25">
      <c r="A235" s="28"/>
      <c r="B235" s="4"/>
      <c r="I235" s="2"/>
      <c r="J235" s="2"/>
      <c r="K235" s="4"/>
      <c r="L235" s="2"/>
      <c r="M235" s="2"/>
      <c r="N235" s="2"/>
      <c r="O235" s="2"/>
      <c r="P235" s="4"/>
      <c r="Q235" s="2"/>
      <c r="R235" s="2"/>
      <c r="S235" s="10"/>
      <c r="T235" s="2"/>
      <c r="U235" s="2"/>
      <c r="V235" s="2"/>
      <c r="W235" s="2"/>
      <c r="X235" s="2"/>
      <c r="Y235" s="11"/>
      <c r="Z235" s="25"/>
      <c r="AA235" s="25"/>
      <c r="AB235" s="25"/>
      <c r="AC235" s="25"/>
    </row>
    <row r="236" spans="1:29" s="26" customFormat="1" ht="10.5" customHeight="1" x14ac:dyDescent="0.25">
      <c r="A236" s="28"/>
      <c r="B236" s="4"/>
      <c r="I236" s="2"/>
      <c r="J236" s="2"/>
      <c r="K236" s="4"/>
      <c r="L236" s="2"/>
      <c r="M236" s="2"/>
      <c r="N236" s="2"/>
      <c r="O236" s="2"/>
      <c r="P236" s="4"/>
      <c r="Q236" s="2"/>
      <c r="R236" s="2"/>
      <c r="S236" s="10"/>
      <c r="T236" s="2"/>
      <c r="U236" s="2"/>
      <c r="V236" s="2"/>
      <c r="W236" s="2"/>
      <c r="X236" s="2"/>
      <c r="Y236" s="11"/>
      <c r="Z236" s="25"/>
      <c r="AA236" s="25"/>
      <c r="AB236" s="25"/>
      <c r="AC236" s="25"/>
    </row>
    <row r="237" spans="1:29" s="26" customFormat="1" ht="10.5" customHeight="1" x14ac:dyDescent="0.25">
      <c r="A237" s="28"/>
      <c r="B237" s="4"/>
      <c r="I237" s="2"/>
      <c r="J237" s="2"/>
      <c r="K237" s="4"/>
      <c r="L237" s="2"/>
      <c r="M237" s="2"/>
      <c r="N237" s="2"/>
      <c r="O237" s="2"/>
      <c r="P237" s="4"/>
      <c r="Q237" s="2"/>
      <c r="R237" s="2"/>
      <c r="S237" s="10"/>
      <c r="T237" s="2"/>
      <c r="U237" s="2"/>
      <c r="V237" s="2"/>
      <c r="W237" s="2"/>
      <c r="X237" s="2"/>
      <c r="Y237" s="11"/>
      <c r="Z237" s="25"/>
      <c r="AA237" s="25"/>
      <c r="AB237" s="25"/>
      <c r="AC237" s="25"/>
    </row>
    <row r="238" spans="1:29" s="26" customFormat="1" ht="10.5" customHeight="1" x14ac:dyDescent="0.25">
      <c r="A238" s="28"/>
      <c r="B238" s="4"/>
      <c r="I238" s="2"/>
      <c r="J238" s="2"/>
      <c r="K238" s="4"/>
      <c r="L238" s="2"/>
      <c r="M238" s="2"/>
      <c r="N238" s="2"/>
      <c r="O238" s="2"/>
      <c r="P238" s="4"/>
      <c r="Q238" s="2"/>
      <c r="R238" s="2"/>
      <c r="S238" s="10"/>
      <c r="T238" s="2"/>
      <c r="U238" s="2"/>
      <c r="V238" s="2"/>
      <c r="W238" s="2"/>
      <c r="X238" s="2"/>
      <c r="Y238" s="11"/>
      <c r="Z238" s="25"/>
      <c r="AA238" s="25"/>
      <c r="AB238" s="25"/>
      <c r="AC238" s="25"/>
    </row>
    <row r="239" spans="1:29" s="26" customFormat="1" ht="10.5" customHeight="1" x14ac:dyDescent="0.25">
      <c r="A239" s="28"/>
      <c r="B239" s="4"/>
      <c r="I239" s="2"/>
      <c r="J239" s="2"/>
      <c r="K239" s="4"/>
      <c r="L239" s="2"/>
      <c r="M239" s="2"/>
      <c r="N239" s="2"/>
      <c r="O239" s="2"/>
      <c r="P239" s="4"/>
      <c r="Q239" s="2"/>
      <c r="R239" s="2"/>
      <c r="S239" s="10"/>
      <c r="T239" s="2"/>
      <c r="U239" s="2"/>
      <c r="V239" s="2"/>
      <c r="W239" s="2"/>
      <c r="X239" s="2"/>
      <c r="Y239" s="11"/>
      <c r="Z239" s="25"/>
      <c r="AA239" s="25"/>
      <c r="AB239" s="25"/>
      <c r="AC239" s="25"/>
    </row>
    <row r="240" spans="1:29" s="26" customFormat="1" ht="10.5" customHeight="1" x14ac:dyDescent="0.25">
      <c r="A240" s="28"/>
      <c r="B240" s="4"/>
      <c r="I240" s="2"/>
      <c r="J240" s="2"/>
      <c r="K240" s="4"/>
      <c r="L240" s="2"/>
      <c r="M240" s="2"/>
      <c r="N240" s="2"/>
      <c r="O240" s="2"/>
      <c r="P240" s="4"/>
      <c r="Q240" s="2"/>
      <c r="R240" s="2"/>
      <c r="S240" s="10"/>
      <c r="T240" s="2"/>
      <c r="U240" s="2"/>
      <c r="V240" s="2"/>
      <c r="W240" s="2"/>
      <c r="X240" s="2"/>
      <c r="Y240" s="11"/>
      <c r="Z240" s="25"/>
      <c r="AA240" s="25"/>
      <c r="AB240" s="25"/>
      <c r="AC240" s="25"/>
    </row>
    <row r="241" spans="1:29" s="26" customFormat="1" ht="10.5" customHeight="1" x14ac:dyDescent="0.25">
      <c r="A241" s="28"/>
      <c r="B241" s="4"/>
      <c r="I241" s="2"/>
      <c r="J241" s="2"/>
      <c r="K241" s="4"/>
      <c r="L241" s="2"/>
      <c r="M241" s="2"/>
      <c r="N241" s="2"/>
      <c r="O241" s="2"/>
      <c r="P241" s="4"/>
      <c r="Q241" s="2"/>
      <c r="R241" s="2"/>
      <c r="S241" s="10"/>
      <c r="T241" s="2"/>
      <c r="U241" s="2"/>
      <c r="V241" s="2"/>
      <c r="W241" s="2"/>
      <c r="X241" s="2"/>
      <c r="Y241" s="11"/>
      <c r="Z241" s="25"/>
      <c r="AA241" s="25"/>
      <c r="AB241" s="25"/>
      <c r="AC241" s="25"/>
    </row>
    <row r="242" spans="1:29" s="26" customFormat="1" ht="10.5" customHeight="1" x14ac:dyDescent="0.25">
      <c r="A242" s="28"/>
      <c r="B242" s="4"/>
      <c r="I242" s="2"/>
      <c r="J242" s="2"/>
      <c r="K242" s="4"/>
      <c r="L242" s="2"/>
      <c r="M242" s="2"/>
      <c r="N242" s="2"/>
      <c r="O242" s="2"/>
      <c r="P242" s="4"/>
      <c r="Q242" s="2"/>
      <c r="R242" s="2"/>
      <c r="S242" s="10"/>
      <c r="T242" s="2"/>
      <c r="U242" s="2"/>
      <c r="V242" s="2"/>
      <c r="W242" s="2"/>
      <c r="X242" s="2"/>
      <c r="Y242" s="11"/>
      <c r="Z242" s="25"/>
      <c r="AA242" s="25"/>
      <c r="AB242" s="25"/>
      <c r="AC242" s="25"/>
    </row>
    <row r="243" spans="1:29" s="26" customFormat="1" ht="10.5" customHeight="1" x14ac:dyDescent="0.25">
      <c r="A243" s="28"/>
      <c r="B243" s="4"/>
      <c r="I243" s="2"/>
      <c r="J243" s="2"/>
      <c r="K243" s="4"/>
      <c r="L243" s="2"/>
      <c r="M243" s="2"/>
      <c r="N243" s="2"/>
      <c r="O243" s="2"/>
      <c r="P243" s="4"/>
      <c r="Q243" s="2"/>
      <c r="R243" s="2"/>
      <c r="S243" s="10"/>
      <c r="T243" s="2"/>
      <c r="U243" s="2"/>
      <c r="V243" s="2"/>
      <c r="W243" s="2"/>
      <c r="X243" s="2"/>
      <c r="Y243" s="11"/>
      <c r="Z243" s="25"/>
      <c r="AA243" s="25"/>
      <c r="AB243" s="25"/>
      <c r="AC243" s="25"/>
    </row>
    <row r="244" spans="1:29" s="26" customFormat="1" ht="10.5" customHeight="1" x14ac:dyDescent="0.25">
      <c r="A244" s="28"/>
      <c r="B244" s="4"/>
      <c r="I244" s="2"/>
      <c r="J244" s="2"/>
      <c r="K244" s="4"/>
      <c r="L244" s="2"/>
      <c r="M244" s="2"/>
      <c r="N244" s="2"/>
      <c r="O244" s="2"/>
      <c r="P244" s="4"/>
      <c r="Q244" s="2"/>
      <c r="R244" s="2"/>
      <c r="S244" s="10"/>
      <c r="T244" s="2"/>
      <c r="U244" s="2"/>
      <c r="V244" s="2"/>
      <c r="W244" s="2"/>
      <c r="X244" s="2"/>
      <c r="Y244" s="11"/>
      <c r="Z244" s="25"/>
      <c r="AA244" s="25"/>
      <c r="AB244" s="25"/>
      <c r="AC244" s="25"/>
    </row>
    <row r="245" spans="1:29" s="26" customFormat="1" ht="10.5" customHeight="1" x14ac:dyDescent="0.25">
      <c r="A245" s="28"/>
      <c r="B245" s="4"/>
      <c r="I245" s="2"/>
      <c r="J245" s="2"/>
      <c r="K245" s="4"/>
      <c r="L245" s="2"/>
      <c r="M245" s="2"/>
      <c r="N245" s="2"/>
      <c r="O245" s="2"/>
      <c r="P245" s="4"/>
      <c r="Q245" s="2"/>
      <c r="R245" s="2"/>
      <c r="S245" s="10"/>
      <c r="T245" s="2"/>
      <c r="U245" s="2"/>
      <c r="V245" s="2"/>
      <c r="W245" s="2"/>
      <c r="X245" s="2"/>
      <c r="Y245" s="11"/>
      <c r="Z245" s="25"/>
      <c r="AA245" s="25"/>
      <c r="AB245" s="25"/>
      <c r="AC245" s="25"/>
    </row>
    <row r="246" spans="1:29" s="26" customFormat="1" ht="10.5" customHeight="1" x14ac:dyDescent="0.25">
      <c r="A246" s="28"/>
      <c r="B246" s="4"/>
      <c r="I246" s="2"/>
      <c r="J246" s="2"/>
      <c r="K246" s="4"/>
      <c r="L246" s="2"/>
      <c r="M246" s="2"/>
      <c r="N246" s="2"/>
      <c r="O246" s="2"/>
      <c r="P246" s="4"/>
      <c r="Q246" s="2"/>
      <c r="R246" s="2"/>
      <c r="S246" s="10"/>
      <c r="T246" s="2"/>
      <c r="U246" s="2"/>
      <c r="V246" s="2"/>
      <c r="W246" s="2"/>
      <c r="X246" s="2"/>
      <c r="Y246" s="11"/>
      <c r="Z246" s="25"/>
      <c r="AA246" s="25"/>
      <c r="AB246" s="25"/>
      <c r="AC246" s="25"/>
    </row>
    <row r="247" spans="1:29" s="26" customFormat="1" ht="10.5" customHeight="1" x14ac:dyDescent="0.25">
      <c r="A247" s="28"/>
      <c r="B247" s="4"/>
      <c r="I247" s="2"/>
      <c r="J247" s="2"/>
      <c r="K247" s="4"/>
      <c r="L247" s="2"/>
      <c r="M247" s="2"/>
      <c r="N247" s="2"/>
      <c r="O247" s="2"/>
      <c r="P247" s="4"/>
      <c r="Q247" s="2"/>
      <c r="R247" s="2"/>
      <c r="S247" s="10"/>
      <c r="T247" s="2"/>
      <c r="U247" s="2"/>
      <c r="V247" s="2"/>
      <c r="W247" s="2"/>
      <c r="X247" s="2"/>
      <c r="Y247" s="11"/>
      <c r="Z247" s="25"/>
      <c r="AA247" s="25"/>
      <c r="AB247" s="25"/>
      <c r="AC247" s="25"/>
    </row>
    <row r="248" spans="1:29" s="26" customFormat="1" ht="10.5" customHeight="1" x14ac:dyDescent="0.25">
      <c r="A248" s="28"/>
      <c r="B248" s="4"/>
      <c r="I248" s="2"/>
      <c r="J248" s="2"/>
      <c r="K248" s="4"/>
      <c r="L248" s="2"/>
      <c r="M248" s="2"/>
      <c r="N248" s="2"/>
      <c r="O248" s="2"/>
      <c r="P248" s="4"/>
      <c r="Q248" s="2"/>
      <c r="R248" s="2"/>
      <c r="S248" s="10"/>
      <c r="T248" s="2"/>
      <c r="U248" s="2"/>
      <c r="V248" s="2"/>
      <c r="W248" s="2"/>
      <c r="X248" s="2"/>
      <c r="Y248" s="11"/>
      <c r="Z248" s="25"/>
      <c r="AA248" s="25"/>
      <c r="AB248" s="25"/>
      <c r="AC248" s="25"/>
    </row>
    <row r="249" spans="1:29" s="26" customFormat="1" ht="10.5" customHeight="1" x14ac:dyDescent="0.25">
      <c r="A249" s="28"/>
      <c r="B249" s="4"/>
      <c r="I249" s="2"/>
      <c r="J249" s="2"/>
      <c r="K249" s="4"/>
      <c r="L249" s="2"/>
      <c r="M249" s="2"/>
      <c r="N249" s="2"/>
      <c r="O249" s="2"/>
      <c r="P249" s="4"/>
      <c r="Q249" s="2"/>
      <c r="R249" s="2"/>
      <c r="S249" s="10"/>
      <c r="T249" s="2"/>
      <c r="U249" s="2"/>
      <c r="V249" s="2"/>
      <c r="W249" s="2"/>
      <c r="X249" s="2"/>
      <c r="Y249" s="11"/>
      <c r="Z249" s="25"/>
      <c r="AA249" s="25"/>
      <c r="AB249" s="25"/>
      <c r="AC249" s="25"/>
    </row>
    <row r="250" spans="1:29" s="26" customFormat="1" ht="10.5" customHeight="1" x14ac:dyDescent="0.25">
      <c r="A250" s="28"/>
      <c r="B250" s="4"/>
      <c r="I250" s="2"/>
      <c r="J250" s="2"/>
      <c r="K250" s="4"/>
      <c r="L250" s="2"/>
      <c r="M250" s="2"/>
      <c r="N250" s="2"/>
      <c r="O250" s="2"/>
      <c r="P250" s="4"/>
      <c r="Q250" s="2"/>
      <c r="R250" s="2"/>
      <c r="S250" s="10"/>
      <c r="T250" s="2"/>
      <c r="U250" s="2"/>
      <c r="V250" s="2"/>
      <c r="W250" s="2"/>
      <c r="X250" s="2"/>
      <c r="Y250" s="11"/>
      <c r="Z250" s="25"/>
      <c r="AA250" s="25"/>
      <c r="AB250" s="25"/>
      <c r="AC250" s="25"/>
    </row>
    <row r="251" spans="1:29" s="26" customFormat="1" ht="10.5" customHeight="1" x14ac:dyDescent="0.25">
      <c r="A251" s="28"/>
      <c r="B251" s="4"/>
      <c r="I251" s="2"/>
      <c r="J251" s="2"/>
      <c r="K251" s="4"/>
      <c r="L251" s="2"/>
      <c r="M251" s="2"/>
      <c r="N251" s="2"/>
      <c r="O251" s="2"/>
      <c r="P251" s="4"/>
      <c r="Q251" s="2"/>
      <c r="R251" s="2"/>
      <c r="S251" s="10"/>
      <c r="T251" s="2"/>
      <c r="U251" s="2"/>
      <c r="V251" s="2"/>
      <c r="W251" s="2"/>
      <c r="X251" s="2"/>
      <c r="Y251" s="11"/>
      <c r="Z251" s="25"/>
      <c r="AA251" s="25"/>
      <c r="AB251" s="25"/>
      <c r="AC251" s="25"/>
    </row>
    <row r="252" spans="1:29" s="26" customFormat="1" ht="10.5" customHeight="1" x14ac:dyDescent="0.25">
      <c r="A252" s="28"/>
      <c r="B252" s="4"/>
      <c r="I252" s="2"/>
      <c r="J252" s="2"/>
      <c r="K252" s="4"/>
      <c r="L252" s="2"/>
      <c r="M252" s="2"/>
      <c r="N252" s="2"/>
      <c r="O252" s="2"/>
      <c r="P252" s="4"/>
      <c r="Q252" s="2"/>
      <c r="R252" s="2"/>
      <c r="S252" s="10"/>
      <c r="T252" s="2"/>
      <c r="U252" s="2"/>
      <c r="V252" s="2"/>
      <c r="W252" s="2"/>
      <c r="X252" s="2"/>
      <c r="Y252" s="11"/>
      <c r="Z252" s="25"/>
      <c r="AA252" s="25"/>
      <c r="AB252" s="25"/>
      <c r="AC252" s="25"/>
    </row>
    <row r="253" spans="1:29" s="26" customFormat="1" ht="10.5" customHeight="1" x14ac:dyDescent="0.25">
      <c r="A253" s="28"/>
      <c r="B253" s="4"/>
      <c r="I253" s="2"/>
      <c r="J253" s="2"/>
      <c r="K253" s="4"/>
      <c r="L253" s="2"/>
      <c r="M253" s="2"/>
      <c r="N253" s="2"/>
      <c r="O253" s="2"/>
      <c r="P253" s="4"/>
      <c r="Q253" s="2"/>
      <c r="R253" s="2"/>
      <c r="S253" s="10"/>
      <c r="T253" s="2"/>
      <c r="U253" s="2"/>
      <c r="V253" s="2"/>
      <c r="W253" s="2"/>
      <c r="X253" s="2"/>
      <c r="Y253" s="11"/>
      <c r="Z253" s="25"/>
      <c r="AA253" s="25"/>
      <c r="AB253" s="25"/>
      <c r="AC253" s="25"/>
    </row>
    <row r="254" spans="1:29" s="26" customFormat="1" ht="10.5" customHeight="1" x14ac:dyDescent="0.25">
      <c r="A254" s="28"/>
      <c r="B254" s="4"/>
      <c r="I254" s="2"/>
      <c r="J254" s="2"/>
      <c r="K254" s="4"/>
      <c r="L254" s="2"/>
      <c r="M254" s="2"/>
      <c r="N254" s="2"/>
      <c r="O254" s="2"/>
      <c r="P254" s="4"/>
      <c r="Q254" s="2"/>
      <c r="R254" s="2"/>
      <c r="S254" s="10"/>
      <c r="T254" s="2"/>
      <c r="U254" s="2"/>
      <c r="V254" s="2"/>
      <c r="W254" s="2"/>
      <c r="X254" s="2"/>
      <c r="Y254" s="11"/>
      <c r="Z254" s="25"/>
      <c r="AA254" s="25"/>
      <c r="AB254" s="25"/>
      <c r="AC254" s="25"/>
    </row>
    <row r="255" spans="1:29" s="26" customFormat="1" ht="10.5" customHeight="1" x14ac:dyDescent="0.25">
      <c r="A255" s="28"/>
      <c r="B255" s="4"/>
      <c r="I255" s="2"/>
      <c r="J255" s="2"/>
      <c r="K255" s="4"/>
      <c r="L255" s="2"/>
      <c r="M255" s="2"/>
      <c r="N255" s="2"/>
      <c r="O255" s="2"/>
      <c r="P255" s="4"/>
      <c r="Q255" s="2"/>
      <c r="R255" s="2"/>
      <c r="S255" s="10"/>
      <c r="T255" s="2"/>
      <c r="U255" s="2"/>
      <c r="V255" s="2"/>
      <c r="W255" s="2"/>
      <c r="X255" s="2"/>
      <c r="Y255" s="11"/>
      <c r="Z255" s="25"/>
      <c r="AA255" s="25"/>
      <c r="AB255" s="25"/>
      <c r="AC255" s="25"/>
    </row>
    <row r="256" spans="1:29" s="26" customFormat="1" ht="10.5" customHeight="1" x14ac:dyDescent="0.25">
      <c r="A256" s="28"/>
      <c r="B256" s="4"/>
      <c r="I256" s="2"/>
      <c r="J256" s="2"/>
      <c r="K256" s="4"/>
      <c r="L256" s="2"/>
      <c r="M256" s="2"/>
      <c r="N256" s="2"/>
      <c r="O256" s="2"/>
      <c r="P256" s="4"/>
      <c r="Q256" s="2"/>
      <c r="R256" s="2"/>
      <c r="S256" s="10"/>
      <c r="T256" s="2"/>
      <c r="U256" s="2"/>
      <c r="V256" s="2"/>
      <c r="W256" s="2"/>
      <c r="X256" s="2"/>
      <c r="Y256" s="11"/>
      <c r="Z256" s="25"/>
      <c r="AA256" s="25"/>
      <c r="AB256" s="25"/>
      <c r="AC256" s="25"/>
    </row>
    <row r="257" spans="1:29" s="26" customFormat="1" ht="10.5" customHeight="1" x14ac:dyDescent="0.25">
      <c r="A257" s="28"/>
      <c r="B257" s="4"/>
      <c r="I257" s="2"/>
      <c r="J257" s="2"/>
      <c r="K257" s="4"/>
      <c r="L257" s="2"/>
      <c r="M257" s="2"/>
      <c r="N257" s="2"/>
      <c r="O257" s="2"/>
      <c r="P257" s="4"/>
      <c r="Q257" s="2"/>
      <c r="R257" s="2"/>
      <c r="S257" s="10"/>
      <c r="T257" s="2"/>
      <c r="U257" s="2"/>
      <c r="V257" s="2"/>
      <c r="W257" s="2"/>
      <c r="X257" s="2"/>
      <c r="Y257" s="11"/>
      <c r="Z257" s="25"/>
      <c r="AA257" s="25"/>
      <c r="AB257" s="25"/>
      <c r="AC257" s="25"/>
    </row>
    <row r="258" spans="1:29" s="26" customFormat="1" ht="10.5" customHeight="1" x14ac:dyDescent="0.25">
      <c r="A258" s="28"/>
      <c r="B258" s="4"/>
      <c r="I258" s="2"/>
      <c r="J258" s="2"/>
      <c r="K258" s="4"/>
      <c r="L258" s="2"/>
      <c r="M258" s="2"/>
      <c r="N258" s="2"/>
      <c r="O258" s="2"/>
      <c r="P258" s="4"/>
      <c r="Q258" s="2"/>
      <c r="R258" s="2"/>
      <c r="S258" s="10"/>
      <c r="T258" s="2"/>
      <c r="U258" s="2"/>
      <c r="V258" s="2"/>
      <c r="W258" s="2"/>
      <c r="X258" s="2"/>
      <c r="Y258" s="11"/>
      <c r="Z258" s="25"/>
      <c r="AA258" s="25"/>
      <c r="AB258" s="25"/>
      <c r="AC258" s="25"/>
    </row>
    <row r="259" spans="1:29" s="26" customFormat="1" ht="10.5" customHeight="1" x14ac:dyDescent="0.25">
      <c r="A259" s="28"/>
      <c r="B259" s="4"/>
      <c r="I259" s="2"/>
      <c r="J259" s="2"/>
      <c r="K259" s="4"/>
      <c r="L259" s="2"/>
      <c r="M259" s="2"/>
      <c r="N259" s="2"/>
      <c r="O259" s="2"/>
      <c r="P259" s="4"/>
      <c r="Q259" s="2"/>
      <c r="R259" s="2"/>
      <c r="S259" s="10"/>
      <c r="T259" s="2"/>
      <c r="U259" s="2"/>
      <c r="V259" s="2"/>
      <c r="W259" s="2"/>
      <c r="X259" s="2"/>
      <c r="Y259" s="11"/>
      <c r="Z259" s="25"/>
      <c r="AA259" s="25"/>
      <c r="AB259" s="25"/>
      <c r="AC259" s="25"/>
    </row>
    <row r="260" spans="1:29" s="26" customFormat="1" ht="10.5" customHeight="1" x14ac:dyDescent="0.25">
      <c r="A260" s="28"/>
      <c r="B260" s="4"/>
      <c r="I260" s="2"/>
      <c r="J260" s="2"/>
      <c r="K260" s="4"/>
      <c r="L260" s="2"/>
      <c r="M260" s="2"/>
      <c r="N260" s="2"/>
      <c r="O260" s="2"/>
      <c r="P260" s="4"/>
      <c r="Q260" s="2"/>
      <c r="R260" s="2"/>
      <c r="S260" s="10"/>
      <c r="T260" s="2"/>
      <c r="U260" s="2"/>
      <c r="V260" s="2"/>
      <c r="W260" s="2"/>
      <c r="X260" s="2"/>
      <c r="Y260" s="11"/>
      <c r="Z260" s="25"/>
      <c r="AA260" s="25"/>
      <c r="AB260" s="25"/>
      <c r="AC260" s="25"/>
    </row>
    <row r="261" spans="1:29" s="26" customFormat="1" ht="10.5" customHeight="1" x14ac:dyDescent="0.25">
      <c r="A261" s="28"/>
      <c r="B261" s="4"/>
      <c r="I261" s="2"/>
      <c r="J261" s="2"/>
      <c r="K261" s="4"/>
      <c r="L261" s="2"/>
      <c r="M261" s="2"/>
      <c r="N261" s="2"/>
      <c r="O261" s="2"/>
      <c r="P261" s="4"/>
      <c r="Q261" s="2"/>
      <c r="R261" s="2"/>
      <c r="S261" s="10"/>
      <c r="T261" s="2"/>
      <c r="U261" s="2"/>
      <c r="V261" s="2"/>
      <c r="W261" s="2"/>
      <c r="X261" s="2"/>
      <c r="Y261" s="11"/>
      <c r="Z261" s="25"/>
      <c r="AA261" s="25"/>
      <c r="AB261" s="25"/>
      <c r="AC261" s="25"/>
    </row>
    <row r="262" spans="1:29" s="26" customFormat="1" ht="10.5" customHeight="1" x14ac:dyDescent="0.25">
      <c r="A262" s="28"/>
      <c r="B262" s="4"/>
      <c r="I262" s="2"/>
      <c r="J262" s="2"/>
      <c r="K262" s="4"/>
      <c r="L262" s="2"/>
      <c r="M262" s="2"/>
      <c r="N262" s="2"/>
      <c r="O262" s="2"/>
      <c r="P262" s="4"/>
      <c r="Q262" s="2"/>
      <c r="R262" s="2"/>
      <c r="S262" s="10"/>
      <c r="T262" s="2"/>
      <c r="U262" s="2"/>
      <c r="V262" s="2"/>
      <c r="W262" s="2"/>
      <c r="X262" s="2"/>
      <c r="Y262" s="11"/>
      <c r="Z262" s="25"/>
      <c r="AA262" s="25"/>
      <c r="AB262" s="25"/>
      <c r="AC262" s="25"/>
    </row>
    <row r="263" spans="1:29" s="26" customFormat="1" ht="10.5" customHeight="1" x14ac:dyDescent="0.25">
      <c r="A263" s="28"/>
      <c r="B263" s="4"/>
      <c r="I263" s="2"/>
      <c r="J263" s="2"/>
      <c r="K263" s="4"/>
      <c r="L263" s="2"/>
      <c r="M263" s="2"/>
      <c r="N263" s="2"/>
      <c r="O263" s="2"/>
      <c r="P263" s="4"/>
      <c r="Q263" s="2"/>
      <c r="R263" s="2"/>
      <c r="S263" s="10"/>
      <c r="T263" s="2"/>
      <c r="U263" s="2"/>
      <c r="V263" s="2"/>
      <c r="W263" s="2"/>
      <c r="X263" s="2"/>
      <c r="Y263" s="11"/>
      <c r="Z263" s="25"/>
      <c r="AA263" s="25"/>
      <c r="AB263" s="25"/>
      <c r="AC263" s="25"/>
    </row>
    <row r="264" spans="1:29" s="26" customFormat="1" ht="10.5" customHeight="1" x14ac:dyDescent="0.25">
      <c r="A264" s="28"/>
      <c r="B264" s="4"/>
      <c r="I264" s="2"/>
      <c r="J264" s="2"/>
      <c r="K264" s="4"/>
      <c r="L264" s="2"/>
      <c r="M264" s="2"/>
      <c r="N264" s="2"/>
      <c r="O264" s="2"/>
      <c r="P264" s="4"/>
      <c r="Q264" s="2"/>
      <c r="R264" s="2"/>
      <c r="S264" s="10"/>
      <c r="T264" s="2"/>
      <c r="U264" s="2"/>
      <c r="V264" s="2"/>
      <c r="W264" s="2"/>
      <c r="X264" s="2"/>
      <c r="Y264" s="11"/>
      <c r="Z264" s="25"/>
      <c r="AA264" s="25"/>
      <c r="AB264" s="25"/>
      <c r="AC264" s="25"/>
    </row>
    <row r="265" spans="1:29" s="26" customFormat="1" ht="10.5" customHeight="1" x14ac:dyDescent="0.25">
      <c r="A265" s="28"/>
      <c r="B265" s="4"/>
      <c r="I265" s="2"/>
      <c r="J265" s="2"/>
      <c r="K265" s="4"/>
      <c r="L265" s="2"/>
      <c r="M265" s="2"/>
      <c r="N265" s="2"/>
      <c r="O265" s="2"/>
      <c r="P265" s="4"/>
      <c r="Q265" s="2"/>
      <c r="R265" s="2"/>
      <c r="S265" s="10"/>
      <c r="T265" s="2"/>
      <c r="U265" s="2"/>
      <c r="V265" s="2"/>
      <c r="W265" s="2"/>
      <c r="X265" s="2"/>
      <c r="Y265" s="11"/>
      <c r="Z265" s="25"/>
      <c r="AA265" s="25"/>
      <c r="AB265" s="25"/>
      <c r="AC265" s="25"/>
    </row>
    <row r="266" spans="1:29" s="26" customFormat="1" ht="10.5" customHeight="1" x14ac:dyDescent="0.25">
      <c r="A266" s="28"/>
      <c r="B266" s="4"/>
      <c r="I266" s="2"/>
      <c r="J266" s="2"/>
      <c r="K266" s="4"/>
      <c r="L266" s="2"/>
      <c r="M266" s="2"/>
      <c r="N266" s="2"/>
      <c r="O266" s="2"/>
      <c r="P266" s="4"/>
      <c r="Q266" s="2"/>
      <c r="R266" s="2"/>
      <c r="S266" s="10"/>
      <c r="T266" s="2"/>
      <c r="U266" s="2"/>
      <c r="V266" s="2"/>
      <c r="W266" s="2"/>
      <c r="X266" s="2"/>
      <c r="Y266" s="11"/>
      <c r="Z266" s="25"/>
      <c r="AA266" s="25"/>
      <c r="AB266" s="25"/>
      <c r="AC266" s="25"/>
    </row>
    <row r="267" spans="1:29" s="26" customFormat="1" ht="10.5" customHeight="1" x14ac:dyDescent="0.25">
      <c r="A267" s="28"/>
      <c r="B267" s="4"/>
      <c r="I267" s="2"/>
      <c r="J267" s="2"/>
      <c r="K267" s="4"/>
      <c r="L267" s="2"/>
      <c r="M267" s="2"/>
      <c r="N267" s="2"/>
      <c r="O267" s="2"/>
      <c r="P267" s="4"/>
      <c r="Q267" s="2"/>
      <c r="R267" s="2"/>
      <c r="S267" s="10"/>
      <c r="T267" s="2"/>
      <c r="U267" s="2"/>
      <c r="V267" s="2"/>
      <c r="W267" s="2"/>
      <c r="X267" s="2"/>
      <c r="Y267" s="11"/>
      <c r="Z267" s="25"/>
      <c r="AA267" s="25"/>
      <c r="AB267" s="25"/>
      <c r="AC267" s="25"/>
    </row>
    <row r="271" spans="1:29" ht="10.5" customHeight="1" x14ac:dyDescent="0.25">
      <c r="A271" s="12"/>
      <c r="B271" s="12"/>
      <c r="I271" s="12"/>
      <c r="J271" s="12"/>
      <c r="L271" s="12"/>
      <c r="M271" s="12"/>
      <c r="N271" s="12"/>
      <c r="O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</row>
    <row r="272" spans="1:29" ht="10.5" customHeight="1" x14ac:dyDescent="0.25">
      <c r="A272" s="12"/>
      <c r="B272" s="12"/>
      <c r="I272" s="12"/>
      <c r="J272" s="12"/>
      <c r="L272" s="12"/>
      <c r="M272" s="12"/>
      <c r="N272" s="12"/>
      <c r="O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</row>
    <row r="273" spans="1:29" ht="10.5" customHeight="1" x14ac:dyDescent="0.25">
      <c r="A273" s="12"/>
      <c r="B273" s="12"/>
      <c r="I273" s="12"/>
      <c r="J273" s="12"/>
      <c r="L273" s="12"/>
      <c r="M273" s="12"/>
      <c r="N273" s="12"/>
      <c r="O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</row>
    <row r="274" spans="1:29" ht="10.5" customHeight="1" x14ac:dyDescent="0.25">
      <c r="A274" s="12"/>
      <c r="B274" s="12"/>
      <c r="I274" s="12"/>
      <c r="J274" s="12"/>
      <c r="L274" s="12"/>
      <c r="M274" s="12"/>
      <c r="N274" s="12"/>
      <c r="O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</row>
    <row r="275" spans="1:29" ht="10.5" customHeight="1" x14ac:dyDescent="0.25">
      <c r="A275" s="12"/>
      <c r="B275" s="12"/>
      <c r="I275" s="12"/>
      <c r="J275" s="12"/>
      <c r="L275" s="12"/>
      <c r="M275" s="12"/>
      <c r="N275" s="12"/>
      <c r="O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</row>
    <row r="276" spans="1:29" ht="10.5" customHeight="1" x14ac:dyDescent="0.25">
      <c r="A276" s="12"/>
      <c r="B276" s="12"/>
      <c r="I276" s="12"/>
      <c r="J276" s="12"/>
      <c r="L276" s="12"/>
      <c r="M276" s="12"/>
      <c r="N276" s="12"/>
      <c r="O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</row>
    <row r="277" spans="1:29" ht="10.5" customHeight="1" x14ac:dyDescent="0.25">
      <c r="A277" s="12"/>
      <c r="B277" s="12"/>
      <c r="I277" s="12"/>
      <c r="J277" s="12"/>
      <c r="L277" s="12"/>
      <c r="M277" s="12"/>
      <c r="N277" s="12"/>
      <c r="O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</row>
    <row r="278" spans="1:29" ht="10.5" customHeight="1" x14ac:dyDescent="0.25">
      <c r="A278" s="12"/>
      <c r="B278" s="12"/>
      <c r="I278" s="12"/>
      <c r="J278" s="12"/>
      <c r="L278" s="12"/>
      <c r="M278" s="12"/>
      <c r="N278" s="12"/>
      <c r="O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</row>
    <row r="279" spans="1:29" ht="10.5" customHeight="1" x14ac:dyDescent="0.25">
      <c r="A279" s="12"/>
      <c r="B279" s="12"/>
      <c r="I279" s="12"/>
      <c r="J279" s="12"/>
      <c r="L279" s="12"/>
      <c r="M279" s="12"/>
      <c r="N279" s="12"/>
      <c r="O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</row>
    <row r="280" spans="1:29" ht="10.5" customHeight="1" x14ac:dyDescent="0.25">
      <c r="A280" s="12"/>
      <c r="B280" s="12"/>
      <c r="I280" s="12"/>
      <c r="J280" s="12"/>
      <c r="L280" s="12"/>
      <c r="M280" s="12"/>
      <c r="N280" s="12"/>
      <c r="O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</row>
    <row r="281" spans="1:29" ht="10.5" customHeight="1" x14ac:dyDescent="0.25">
      <c r="A281" s="12"/>
      <c r="B281" s="12"/>
      <c r="I281" s="12"/>
      <c r="J281" s="12"/>
      <c r="L281" s="12"/>
      <c r="M281" s="12"/>
      <c r="N281" s="12"/>
      <c r="O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</row>
  </sheetData>
  <mergeCells count="12">
    <mergeCell ref="D111:F111"/>
    <mergeCell ref="A6:A11"/>
    <mergeCell ref="C24:F24"/>
    <mergeCell ref="C25:C26"/>
    <mergeCell ref="D25:D26"/>
    <mergeCell ref="E25:E26"/>
    <mergeCell ref="C21:H21"/>
    <mergeCell ref="A33:A37"/>
    <mergeCell ref="C56:C57"/>
    <mergeCell ref="E56:E57"/>
    <mergeCell ref="C58:C59"/>
    <mergeCell ref="E58:E59"/>
  </mergeCells>
  <dataValidations count="10">
    <dataValidation type="list" allowBlank="1" showInputMessage="1" showErrorMessage="1" errorTitle="Ошибка" error="Выберите значение из списка" prompt="Выберите значение из списка" sqref="F11:H11">
      <formula1>kind_of_purchase_method</formula1>
    </dataValidation>
    <dataValidation type="list" allowBlank="1" showInputMessage="1" showErrorMessage="1" errorTitle="Ошибка" error="Выберите значение из списка" prompt="Выберите значение из списка" sqref="D6">
      <formula1>kind_of_fuels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источник тепловой энергии" sqref="D4 D13 D15 D17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F57:H57 F59:H59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F106:H108 F78:F79 H79">
      <formula1>900</formula1>
    </dataValidation>
    <dataValidation type="decimal" allowBlank="1" showErrorMessage="1" errorTitle="Ошибка" error="Допускается ввод только действительных чисел!" sqref="F71:H72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D2 F61:H61 D62:D69">
      <formula1>900</formula1>
    </dataValidation>
    <dataValidation type="decimal" allowBlank="1" showErrorMessage="1" errorTitle="Ошибка" error="Допускается ввод только действительных чисел!" sqref="F90:H95 F98:H98 F101:H101 F17:H17 F83:H83 F80:H80 F104:H105 F74:F77 G74:H78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F37:H37 F109:H109 E8 F33:H33">
      <formula1>900</formula1>
    </dataValidation>
    <dataValidation type="decimal" allowBlank="1" showErrorMessage="1" errorTitle="Ошибка" error="Допускается ввод только неотрицательных чисел!" sqref="F60:H60 F73:H73 F2:H2 F34:H36 F39:H56 F31:H31 F8:H10 F4:H4 F13:H13 F84:H89 F15:H15 F29:H29 F58:H58 F62:H69">
      <formula1>0</formula1>
      <formula2>9.99999999999999E+23</formula2>
    </dataValidation>
  </dataValidations>
  <hyperlinks>
    <hyperlink ref="F79" location="'Форма 4.3.1'!$G$76" tooltip="Кликните по гиперссылке, чтобы перейти по гиперссылке или отредактировать её" display="https://portal.eias.ru/Portal/DownloadPage.aspx?type=12&amp;guid=ca30235a-a3b3-4668-bd61-7e83e5d54710"/>
    <hyperlink ref="G79" location="'Форма 4.3.1'!$H$76" tooltip="Кликните по гиперссылке, чтобы перейти по гиперссылке или отредактировать её" display="https://portal.eias.ru/Portal/DownloadPage.aspx?type=12&amp;guid=ca30235a-a3b3-4668-bd61-7e83e5d54710"/>
    <hyperlink ref="H79" location="'Форма 4.3.1'!$I$76" tooltip="Кликните по гиперссылке, чтобы перейти по гиперссылке или отредактировать её" display="https://portal.eias.ru/Portal/DownloadPage.aspx?type=12&amp;guid=ca30235a-a3b3-4668-bd61-7e83e5d54710"/>
  </hyperlink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List01_flag_index_1</vt:lpstr>
      <vt:lpstr>List01_flag_index_2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2019-05-29T02:13:56Z</dcterms:modified>
</cp:coreProperties>
</file>