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  <externalReference r:id="rId3"/>
  </externalReferences>
  <definedNames>
    <definedName name="buhg_flag">[1]Титульный!$F$32</definedName>
    <definedName name="dateBuhg">[1]Титульный!$F$33</definedName>
    <definedName name="List01_flag_index_1">Лист1!$D$39:$D$39</definedName>
    <definedName name="List01_flag_index_2">Лист1!$D$41:$D$41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5" i="1"/>
  <c r="D56" i="1" s="1"/>
  <c r="D52" i="1"/>
  <c r="D60" i="1" s="1"/>
  <c r="D38" i="1"/>
  <c r="D35" i="1" s="1"/>
  <c r="D25" i="1"/>
  <c r="D10" i="1"/>
  <c r="D9" i="1"/>
  <c r="G32" i="1"/>
  <c r="G34" i="1"/>
  <c r="D11" i="1" l="1"/>
  <c r="D43" i="1" s="1"/>
  <c r="D50" i="1" l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<sst xmlns="http://schemas.openxmlformats.org/spreadsheetml/2006/main" count="169" uniqueCount="121">
  <si>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t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</si>
  <si>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</si>
  <si>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</si>
  <si>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</si>
  <si>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</si>
  <si>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</si>
  <si>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</si>
  <si>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</si>
  <si>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</si>
  <si>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</si>
  <si>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</si>
  <si>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</si>
  <si>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Выручка от регулируемого вида деятельности</t>
  </si>
  <si>
    <t>тыс. руб.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</si>
  <si>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</si>
  <si>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</si>
  <si>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оплату холодной воды, приобретаемой у других организаций для последующей подачи потребителям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</si>
  <si>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</si>
  <si>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</si>
  <si>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</si>
  <si>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</si>
  <si>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</si>
  <si>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</si>
  <si>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приобретения электрической энергии</t>
  </si>
  <si>
    <t>тыс. кВт·ч</t>
  </si>
  <si>
    <t>3.3</t>
  </si>
  <si>
    <t>Расходы на химические реагенты, используемые в технологическом процессе</t>
  </si>
  <si>
    <t>3.4</t>
  </si>
  <si>
    <t>Расходы на оплату труда и отчисления на социальные нужды основного производственного персонала, в том числе:</t>
  </si>
  <si>
    <t>3.4.1</t>
  </si>
  <si>
    <t>Расходы на оплату труда основного производственного персонала</t>
  </si>
  <si>
    <t>3.4.2</t>
  </si>
  <si>
    <t>Отчисления на социальные нужды основного производственного персонала</t>
  </si>
  <si>
    <t>3.5</t>
  </si>
  <si>
    <t>Расходы на оплату труда и отчисления на социальные нужды административно-управленческого персонала, в том числе:</t>
  </si>
  <si>
    <t>3.5.1</t>
  </si>
  <si>
    <t>Расходы на оплату труда административно-управленческого персонала</t>
  </si>
  <si>
    <t>3.5.2</t>
  </si>
  <si>
    <t>Отчисления на социальные нужды административно-управленческого персонала</t>
  </si>
  <si>
    <t>3.6</t>
  </si>
  <si>
    <t>Расходы на амортизацию основных производственных средств</t>
  </si>
  <si>
    <t>3.7</t>
  </si>
  <si>
    <t>Расходы на аренду имущества, используемого для осуществления регулируемого вида деятельности</t>
  </si>
  <si>
    <t>3.8</t>
  </si>
  <si>
    <t>Общепроизводственные расходы, в том числе:</t>
  </si>
  <si>
    <t>3.8.1</t>
  </si>
  <si>
    <t>Расходы на текущий ремонт</t>
  </si>
  <si>
    <t>3.8.2</t>
  </si>
  <si>
    <t>Расходы на капитальный ремонт</t>
  </si>
  <si>
    <t>3.9</t>
  </si>
  <si>
    <t>Общехозяйственные расходы, в том числе:</t>
  </si>
  <si>
    <t>3.9.1</t>
  </si>
  <si>
    <t>3.9.2</t>
  </si>
  <si>
    <t>3.10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</si>
  <si>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</si>
  <si>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</si>
  <si>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</si>
  <si>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</si>
  <si>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</si>
  <si>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3.12</t>
  </si>
  <si>
    <t>Прочие расходы, которые подлежат отнесению на регулируемые виды деятельности, в том числе:</t>
  </si>
  <si>
    <t>3.12.0</t>
  </si>
  <si>
    <t>SUM_CALC</t>
  </si>
  <si>
    <t>3.12.1</t>
  </si>
  <si>
    <t>Административные расходы</t>
  </si>
  <si>
    <t>3.12.2</t>
  </si>
  <si>
    <t>Налоги</t>
  </si>
  <si>
    <t>3.12.3</t>
  </si>
  <si>
    <t>Выплаты социального характера</t>
  </si>
  <si>
    <t>3.12.4</t>
  </si>
  <si>
    <t>Материалы</t>
  </si>
  <si>
    <t>Добавить прочие расходы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</si>
  <si>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</si>
  <si>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</si>
  <si>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</si>
  <si>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</si>
  <si>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</si>
  <si>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</si>
  <si>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</si>
  <si>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</si>
  <si>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</si>
  <si>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</si>
  <si>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</si>
  <si>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</si>
  <si>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</si>
  <si>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</si>
  <si>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</si>
  <si>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</si>
  <si>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</si>
  <si>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</si>
  <si>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x</t>
  </si>
  <si>
    <t>8</t>
  </si>
  <si>
    <t>Объем поднятой воды</t>
  </si>
  <si>
    <t>тыс. куб. м</t>
  </si>
  <si>
    <t>9</t>
  </si>
  <si>
    <t>Объем покупной воды</t>
  </si>
  <si>
    <t>10</t>
  </si>
  <si>
    <t>Объем воды, пропущенной через очистные сооружения</t>
  </si>
  <si>
    <t>11</t>
  </si>
  <si>
    <t>Объем отпущенной потребителям воды, в том числе:</t>
  </si>
  <si>
    <t>11.1</t>
  </si>
  <si>
    <t>Объем отпущенной потребителям воды, определенный по приборам учета</t>
  </si>
  <si>
    <t>11.2</t>
  </si>
  <si>
    <t>Объем отпущенной потребителям воды, определенный расчетным путем (по нормативам потребления)</t>
  </si>
  <si>
    <t>12</t>
  </si>
  <si>
    <t>Потери воды в сетях</t>
  </si>
  <si>
    <t>%</t>
  </si>
  <si>
    <t>13</t>
  </si>
  <si>
    <t>Среднесписочная численность основного производственного персонала</t>
  </si>
  <si>
    <t>человек</t>
  </si>
  <si>
    <t>14</t>
  </si>
  <si>
    <t>Удельный расход электроэнергии на подачу воды в сеть</t>
  </si>
  <si>
    <t>тыс. кВт·ч или тыс. куб. м</t>
  </si>
  <si>
    <t>15</t>
  </si>
  <si>
    <t>Расход воды на собственные нужды, в том числе:</t>
  </si>
  <si>
    <t>15.1</t>
  </si>
  <si>
    <t>Расход воды на хозяйственно-бытовые нужды</t>
  </si>
  <si>
    <t>16</t>
  </si>
  <si>
    <t>Показатель использования производственных объектов, в том числе:</t>
  </si>
  <si>
    <t>16.0</t>
  </si>
  <si>
    <t>Добавить производственный объект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</si>
</sst>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Down">
        <fgColor indexed="22"/>
      </patternFill>
    </fill>
  </fills>
  <borders count="12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9" fillId="0" borderId="4" applyBorder="0">
      <alignment horizontal="center" vertical="center" wrapText="1"/>
    </xf>
    <xf numFmtId="49" fontId="12" fillId="2" borderId="0" applyBorder="0">
      <alignment vertical="top"/>
    </xf>
    <xf numFmtId="0" fontId="1" fillId="0" borderId="0"/>
    <xf numFmtId="49" fontId="3" fillId="0" borderId="0" applyBorder="0">
      <alignment vertical="top"/>
    </xf>
    <xf numFmtId="0" fontId="14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0" borderId="0" xfId="1" applyFont="1" applyFill="1" applyAlignment="1" applyProtection="1">
      <alignment vertical="center" wrapText="1"/>
    </xf>
    <xf numFmtId="0" fontId="5" fillId="0" borderId="1" xfId="2" applyFont="1" applyBorder="1" applyAlignment="1">
      <alignment horizontal="left" vertical="center" wrapText="1" indent="1"/>
    </xf>
    <xf numFmtId="0" fontId="5" fillId="0" borderId="2" xfId="2" applyFont="1" applyBorder="1" applyAlignment="1">
      <alignment horizontal="left" vertical="center" wrapText="1" indent="1"/>
    </xf>
    <xf numFmtId="0" fontId="5" fillId="0" borderId="3" xfId="2" applyFont="1" applyBorder="1" applyAlignment="1">
      <alignment horizontal="left" vertical="center" wrapText="1" inden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8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2" xfId="3" applyFont="1" applyFill="1" applyBorder="1" applyAlignment="1" applyProtection="1">
      <alignment horizontal="center" vertical="center" wrapText="1"/>
    </xf>
    <xf numFmtId="0" fontId="3" fillId="0" borderId="3" xfId="3" applyFont="1" applyFill="1" applyBorder="1" applyAlignment="1" applyProtection="1">
      <alignment horizontal="left" vertical="top" wrapText="1"/>
    </xf>
    <xf numFmtId="0" fontId="3" fillId="0" borderId="2" xfId="3" applyFont="1" applyFill="1" applyBorder="1" applyAlignment="1" applyProtection="1">
      <alignment horizontal="center" vertical="center" wrapText="1"/>
    </xf>
    <xf numFmtId="49" fontId="10" fillId="0" borderId="5" xfId="3" applyNumberFormat="1" applyFont="1" applyFill="1" applyBorder="1" applyAlignment="1" applyProtection="1">
      <alignment horizontal="center" vertical="center" wrapText="1"/>
    </xf>
    <xf numFmtId="0" fontId="10" fillId="0" borderId="5" xfId="3" applyNumberFormat="1" applyFont="1" applyFill="1" applyBorder="1" applyAlignment="1" applyProtection="1">
      <alignment horizontal="center" vertical="center" wrapText="1"/>
    </xf>
    <xf numFmtId="49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6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49" fontId="3" fillId="0" borderId="7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49" fontId="3" fillId="0" borderId="7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 indent="1"/>
    </xf>
    <xf numFmtId="0" fontId="3" fillId="0" borderId="8" xfId="1" applyFont="1" applyFill="1" applyBorder="1" applyAlignment="1" applyProtection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2"/>
    </xf>
    <xf numFmtId="49" fontId="3" fillId="0" borderId="2" xfId="1" applyNumberFormat="1" applyFont="1" applyFill="1" applyBorder="1" applyAlignment="1" applyProtection="1">
      <alignment vertical="center" wrapText="1"/>
    </xf>
    <xf numFmtId="4" fontId="3" fillId="0" borderId="2" xfId="1" applyNumberFormat="1" applyFont="1" applyFill="1" applyBorder="1" applyAlignment="1" applyProtection="1">
      <alignment horizontal="right" vertical="center" wrapText="1"/>
    </xf>
    <xf numFmtId="49" fontId="3" fillId="0" borderId="2" xfId="1" applyNumberFormat="1" applyFont="1" applyFill="1" applyBorder="1" applyAlignment="1" applyProtection="1">
      <alignment horizontal="center" vertical="center" wrapText="1"/>
    </xf>
    <xf numFmtId="49" fontId="3" fillId="3" borderId="3" xfId="1" applyNumberFormat="1" applyFont="1" applyFill="1" applyBorder="1" applyAlignment="1" applyProtection="1">
      <alignment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5" fillId="0" borderId="0" xfId="2" applyFont="1" applyFill="1" applyBorder="1" applyAlignment="1">
      <alignment vertical="center" wrapText="1"/>
    </xf>
    <xf numFmtId="0" fontId="3" fillId="0" borderId="2" xfId="1" applyNumberFormat="1" applyFont="1" applyFill="1" applyBorder="1" applyAlignment="1" applyProtection="1">
      <alignment horizontal="right" vertical="center" wrapText="1"/>
    </xf>
    <xf numFmtId="4" fontId="3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2" xfId="5" applyNumberFormat="1" applyFont="1" applyFill="1" applyBorder="1" applyAlignment="1" applyProtection="1">
      <alignment horizontal="left" vertical="center" wrapText="1"/>
    </xf>
    <xf numFmtId="4" fontId="3" fillId="0" borderId="8" xfId="1" applyNumberFormat="1" applyFont="1" applyFill="1" applyBorder="1" applyAlignment="1" applyProtection="1">
      <alignment horizontal="right" vertical="center" wrapText="1"/>
    </xf>
    <xf numFmtId="49" fontId="3" fillId="0" borderId="2" xfId="1" applyNumberFormat="1" applyFont="1" applyFill="1" applyBorder="1" applyAlignment="1" applyProtection="1">
      <alignment horizontal="left" vertical="center" wrapText="1" indent="2"/>
      <protection locked="0"/>
    </xf>
    <xf numFmtId="49" fontId="13" fillId="0" borderId="11" xfId="6" applyFont="1" applyFill="1" applyBorder="1" applyAlignment="1" applyProtection="1">
      <alignment horizontal="left" vertical="center" indent="2"/>
    </xf>
    <xf numFmtId="0" fontId="3" fillId="0" borderId="11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vertical="center" wrapText="1"/>
    </xf>
    <xf numFmtId="49" fontId="14" fillId="0" borderId="2" xfId="7" applyNumberFormat="1" applyFill="1" applyBorder="1" applyAlignment="1" applyProtection="1">
      <alignment horizontal="left" vertical="center" wrapText="1"/>
      <protection locked="0"/>
    </xf>
    <xf numFmtId="49" fontId="13" fillId="0" borderId="11" xfId="6" applyFont="1" applyFill="1" applyBorder="1" applyAlignment="1" applyProtection="1">
      <alignment horizontal="left" vertical="center" indent="1"/>
    </xf>
    <xf numFmtId="0" fontId="0" fillId="0" borderId="0" xfId="0" applyFill="1"/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6"/>
    <cellStyle name="Обычный 4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1\&#1064;&#1072;&#1073;&#1083;&#1086;&#1085;&#1099;%20&#1045;&#1048;&#1040;&#1057;\FAS.JKH.OPEN.INFO.BALANCE.HVS(v1.0.5)_&#1069;&#1085;&#1058;&#1088;_2020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_&#1060;&#1069;&#1059;\_&#1058;&#1072;&#1088;&#1080;&#1092;%202022\&#1069;&#1085;&#1077;&#1088;&#1075;&#1086;&#1058;&#1088;&#1072;&#1085;&#1079;&#1080;&#1090;\2.%20&#1058;&#1077;&#1093;.%20&#1074;&#1086;&#1076;&#1072;\BALANCE.CALC.TARIFF.VSNA.2020.FACT%20-&#1069;&#1085;&#1058;&#1088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/>
      <sheetData sheetId="5">
        <row r="32">
          <cell r="F32" t="str">
            <v>да</v>
          </cell>
        </row>
        <row r="33">
          <cell r="F33" t="str">
            <v>30.03.2021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modSheetTitle"/>
      <sheetName val="Список территорий"/>
      <sheetName val="Список объектов"/>
      <sheetName val="КС"/>
      <sheetName val="TECHSHEET"/>
      <sheetName val="TECH_HORISONTAL"/>
      <sheetName val="TECH_VERTICAL"/>
      <sheetName val="REESTR_ORG"/>
      <sheetName val="REESTR_SOURCE"/>
      <sheetName val="ТС.БПр"/>
      <sheetName val="ТС.БТр"/>
      <sheetName val="ТС.РО"/>
      <sheetName val="ТС.Т"/>
      <sheetName val="БПр"/>
      <sheetName val="БТр"/>
      <sheetName val="РО"/>
      <sheetName val="Р"/>
      <sheetName val="ВО.БПр"/>
      <sheetName val="ВО.БТр"/>
      <sheetName val="ВО.РО"/>
      <sheetName val="ВО.Р"/>
      <sheetName val="Комментарии"/>
      <sheetName val="Проверка"/>
      <sheetName val="REESTR_MO"/>
      <sheetName val="REESTR_LOCATION"/>
      <sheetName val="REESTR_CNCSN_IP"/>
      <sheetName val="AUTHORISATION"/>
      <sheetName val="DICTIONARIES"/>
      <sheetName val="FILE_STORE_DATA"/>
      <sheetName val="PLAN1X_LIST_ORG"/>
      <sheetName val="PLAN1X_LIST_MO"/>
      <sheetName val="PLAN1X_LIST_SUBSIDIARY"/>
      <sheetName val="PLAN1X_LIST_DPR"/>
      <sheetName val="PLAN1X_LIST_SRC"/>
      <sheetName val="PLAN1X_LIST_TMX"/>
      <sheetName val="PLAN1X_LIST_CNCSN"/>
      <sheetName val="modGetGeoBase"/>
      <sheetName val="modInfo"/>
      <sheetName val="modUIButtons"/>
      <sheetName val="modVLDCommon"/>
      <sheetName val="modVLDIntegrity"/>
      <sheetName val="modVLDData"/>
      <sheetName val="modGeneralAPI"/>
      <sheetName val="modBalPr"/>
      <sheetName val="modBalTr"/>
      <sheetName val="modCalc"/>
      <sheetName val="modFuel"/>
      <sheetName val="modReagent"/>
      <sheetName val="modListMO"/>
      <sheetName val="modListObjects"/>
      <sheetName val="modListCncsn"/>
      <sheetName val="modRequestSpecificData"/>
      <sheetName val="modRequestGenericData"/>
      <sheetName val="modfrmRegion"/>
      <sheetName val="modServiceAPI"/>
      <sheetName val="modVLDGeneral"/>
      <sheetName val="modPLAN1XUpdate"/>
      <sheetName val="modVLDUniqueness"/>
      <sheetName val="modfrmReestr"/>
      <sheetName val="modfrmOrg"/>
      <sheetName val="modUpdTemplMain"/>
      <sheetName val="modfrmCheckUpdates"/>
      <sheetName val="modfrmDateChoose"/>
      <sheetName val="modIHLCommandBar"/>
      <sheetName val="modfrmHEATAdditionalOrgData"/>
      <sheetName val="modfrmHEATFUELSelector"/>
      <sheetName val="modfrmPLAN1XCheckIn"/>
      <sheetName val="modfrmPLAN1XUpdate"/>
      <sheetName val="modfrmReportMode"/>
      <sheetName val="modPOSTData"/>
      <sheetName val="modfrmDPRConstru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2">
          <cell r="AA132">
            <v>19749528</v>
          </cell>
        </row>
        <row r="134">
          <cell r="L134">
            <v>32922019</v>
          </cell>
          <cell r="AN134">
            <v>11990589</v>
          </cell>
        </row>
        <row r="160">
          <cell r="AD160">
            <v>39543.999999999993</v>
          </cell>
        </row>
        <row r="162">
          <cell r="L162">
            <v>39544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66"/>
  <sheetViews>
    <sheetView tabSelected="1" workbookViewId="0">
      <selection activeCell="D6" sqref="D6"/>
    </sheetView>
  </sheetViews>
  <sheetFormatPr defaultRowHeight="15" x14ac:dyDescent="0.25"/>
  <cols>
    <col min="1" max="1" width="7" customWidth="1"/>
    <col min="2" max="2" width="42.42578125" style="50" customWidth="1"/>
    <col min="3" max="3" width="11.7109375" style="50" customWidth="1"/>
    <col min="4" max="4" width="49.140625" style="50" customWidth="1"/>
  </cols>
  <sheetData>
    <row r="2" spans="1:25" s="8" customFormat="1" ht="39" customHeight="1" x14ac:dyDescent="0.25">
      <c r="A2" s="2" t="s">
        <v>0</v>
      </c>
      <c r="B2" s="3"/>
      <c r="C2" s="4"/>
      <c r="D2" s="38"/>
      <c r="E2" s="1"/>
      <c r="F2" s="1"/>
      <c r="G2" s="5"/>
      <c r="H2" s="1"/>
      <c r="I2" s="1"/>
      <c r="J2" s="1"/>
      <c r="K2" s="1"/>
      <c r="L2" s="5"/>
      <c r="M2" s="1"/>
      <c r="N2" s="1"/>
      <c r="O2" s="6"/>
      <c r="P2" s="1"/>
      <c r="Q2" s="1"/>
      <c r="R2" s="1"/>
      <c r="S2" s="1"/>
      <c r="T2" s="1"/>
      <c r="U2" s="7"/>
      <c r="V2" s="7"/>
      <c r="W2" s="7"/>
      <c r="X2" s="7"/>
      <c r="Y2" s="7"/>
    </row>
    <row r="3" spans="1:25" s="8" customFormat="1" ht="10.5" hidden="1" customHeight="1" x14ac:dyDescent="0.25">
      <c r="E3" s="1"/>
      <c r="F3" s="1"/>
      <c r="G3" s="5"/>
      <c r="H3" s="1"/>
      <c r="I3" s="1"/>
      <c r="J3" s="1"/>
      <c r="K3" s="1"/>
      <c r="L3" s="5"/>
      <c r="M3" s="1"/>
      <c r="N3" s="1"/>
      <c r="O3" s="6"/>
      <c r="P3" s="1"/>
      <c r="Q3" s="1"/>
      <c r="R3" s="1"/>
      <c r="S3" s="1"/>
      <c r="T3" s="1"/>
      <c r="U3" s="7"/>
      <c r="V3" s="7"/>
      <c r="W3" s="7"/>
      <c r="X3" s="7"/>
      <c r="Y3" s="7"/>
    </row>
    <row r="4" spans="1:25" s="8" customFormat="1" ht="3" customHeight="1" x14ac:dyDescent="0.25">
      <c r="D4" s="9">
        <v>22</v>
      </c>
      <c r="E4" s="1"/>
      <c r="F4" s="1"/>
      <c r="G4" s="5"/>
      <c r="H4" s="1"/>
      <c r="I4" s="1"/>
      <c r="J4" s="1"/>
      <c r="K4" s="1"/>
      <c r="L4" s="5"/>
      <c r="M4" s="1"/>
      <c r="N4" s="1"/>
      <c r="O4" s="6"/>
      <c r="P4" s="1"/>
      <c r="Q4" s="1"/>
      <c r="R4" s="1"/>
      <c r="S4" s="1"/>
      <c r="T4" s="1"/>
      <c r="U4" s="7"/>
      <c r="V4" s="7"/>
      <c r="W4" s="7"/>
      <c r="X4" s="7"/>
      <c r="Y4" s="7"/>
    </row>
    <row r="5" spans="1:25" s="8" customFormat="1" ht="18" customHeight="1" x14ac:dyDescent="0.25">
      <c r="A5" s="10" t="s">
        <v>1</v>
      </c>
      <c r="B5" s="10"/>
      <c r="C5" s="10"/>
      <c r="D5" s="10"/>
      <c r="E5" s="1"/>
      <c r="F5" s="1"/>
      <c r="G5" s="5"/>
      <c r="H5" s="1"/>
      <c r="I5" s="1"/>
      <c r="J5" s="1"/>
      <c r="K5" s="1"/>
      <c r="L5" s="5"/>
      <c r="M5" s="1"/>
      <c r="N5" s="1"/>
      <c r="O5" s="6"/>
      <c r="P5" s="1"/>
      <c r="Q5" s="1"/>
      <c r="R5" s="1"/>
      <c r="S5" s="1"/>
      <c r="T5" s="1"/>
      <c r="U5" s="7"/>
      <c r="V5" s="7"/>
      <c r="W5" s="7"/>
      <c r="X5" s="7"/>
      <c r="Y5" s="7"/>
    </row>
    <row r="6" spans="1:25" s="8" customFormat="1" ht="93" customHeight="1" x14ac:dyDescent="0.25">
      <c r="A6" s="10" t="s">
        <v>2</v>
      </c>
      <c r="B6" s="11" t="s">
        <v>3</v>
      </c>
      <c r="C6" s="11" t="s">
        <v>4</v>
      </c>
      <c r="D6" s="12" t="s">
        <v>5</v>
      </c>
      <c r="E6" s="1"/>
      <c r="F6" s="1"/>
      <c r="G6" s="5"/>
      <c r="H6" s="1"/>
      <c r="I6" s="1"/>
      <c r="J6" s="1"/>
      <c r="K6" s="1"/>
      <c r="L6" s="5"/>
      <c r="M6" s="1"/>
      <c r="N6" s="1"/>
      <c r="O6" s="6"/>
      <c r="P6" s="1"/>
      <c r="Q6" s="1"/>
      <c r="R6" s="1"/>
      <c r="S6" s="1"/>
      <c r="T6" s="1"/>
      <c r="U6" s="7"/>
      <c r="V6" s="7"/>
      <c r="W6" s="7"/>
      <c r="X6" s="7"/>
      <c r="Y6" s="7"/>
    </row>
    <row r="7" spans="1:25" s="8" customFormat="1" ht="21" customHeight="1" x14ac:dyDescent="0.25">
      <c r="A7" s="10"/>
      <c r="B7" s="11"/>
      <c r="C7" s="11"/>
      <c r="D7" s="13" t="s">
        <v>6</v>
      </c>
      <c r="E7" s="1"/>
      <c r="F7" s="1"/>
      <c r="G7" s="5"/>
      <c r="H7" s="1"/>
      <c r="I7" s="1"/>
      <c r="J7" s="1"/>
      <c r="K7" s="1"/>
      <c r="L7" s="5"/>
      <c r="M7" s="1"/>
      <c r="N7" s="1"/>
      <c r="O7" s="6"/>
      <c r="P7" s="1"/>
      <c r="Q7" s="1"/>
      <c r="R7" s="1"/>
      <c r="S7" s="1"/>
      <c r="T7" s="1"/>
      <c r="U7" s="7"/>
      <c r="V7" s="7"/>
      <c r="W7" s="7"/>
      <c r="X7" s="7"/>
      <c r="Y7" s="7"/>
    </row>
    <row r="8" spans="1:25" s="8" customFormat="1" ht="11.25" x14ac:dyDescent="0.25">
      <c r="A8" s="14" t="s">
        <v>7</v>
      </c>
      <c r="B8" s="14" t="s">
        <v>8</v>
      </c>
      <c r="C8" s="14" t="s">
        <v>9</v>
      </c>
      <c r="D8" s="15">
        <v>4</v>
      </c>
      <c r="E8" s="1"/>
      <c r="F8" s="1"/>
      <c r="G8" s="5"/>
      <c r="H8" s="1"/>
      <c r="I8" s="1"/>
      <c r="J8" s="1"/>
      <c r="K8" s="1"/>
      <c r="L8" s="5"/>
      <c r="M8" s="1"/>
      <c r="N8" s="1"/>
      <c r="O8" s="6"/>
      <c r="P8" s="1"/>
      <c r="Q8" s="1"/>
      <c r="R8" s="1"/>
      <c r="S8" s="1"/>
      <c r="T8" s="1"/>
      <c r="U8" s="7"/>
      <c r="V8" s="7"/>
      <c r="W8" s="7"/>
      <c r="X8" s="7"/>
      <c r="Y8" s="7"/>
    </row>
    <row r="9" spans="1:25" s="8" customFormat="1" ht="37.5" customHeight="1" x14ac:dyDescent="0.25">
      <c r="A9" s="16" t="s">
        <v>7</v>
      </c>
      <c r="B9" s="17" t="s">
        <v>10</v>
      </c>
      <c r="C9" s="18" t="s">
        <v>11</v>
      </c>
      <c r="D9" s="39" t="str">
        <f>IF(buhg_flag="да",IF(dateBuhg="","Не указана",dateBuhg),"Не осуществлялась")</f>
        <v>30.03.2021</v>
      </c>
      <c r="E9" s="19"/>
      <c r="F9" s="1"/>
      <c r="G9" s="5"/>
      <c r="H9" s="1"/>
      <c r="I9" s="1"/>
      <c r="J9" s="1"/>
      <c r="K9" s="1"/>
      <c r="L9" s="5"/>
      <c r="M9" s="1"/>
      <c r="N9" s="1"/>
      <c r="O9" s="6"/>
      <c r="P9" s="1"/>
      <c r="Q9" s="1"/>
      <c r="R9" s="1"/>
      <c r="S9" s="1"/>
      <c r="T9" s="1"/>
      <c r="U9" s="7"/>
      <c r="V9" s="7"/>
      <c r="W9" s="7"/>
      <c r="X9" s="7"/>
      <c r="Y9" s="7"/>
    </row>
    <row r="10" spans="1:25" s="8" customFormat="1" ht="24" customHeight="1" x14ac:dyDescent="0.25">
      <c r="A10" s="16" t="s">
        <v>8</v>
      </c>
      <c r="B10" s="17" t="s">
        <v>12</v>
      </c>
      <c r="C10" s="18" t="s">
        <v>13</v>
      </c>
      <c r="D10" s="40">
        <f>25016205.39/1000</f>
        <v>25016.205389999999</v>
      </c>
      <c r="E10" s="19"/>
      <c r="F10" s="1"/>
      <c r="G10" s="5"/>
      <c r="H10" s="1"/>
      <c r="I10" s="1"/>
      <c r="J10" s="1"/>
      <c r="K10" s="1"/>
      <c r="L10" s="5"/>
      <c r="M10" s="1"/>
      <c r="N10" s="1"/>
      <c r="O10" s="6"/>
      <c r="P10" s="1"/>
      <c r="Q10" s="1"/>
      <c r="R10" s="1"/>
      <c r="S10" s="1"/>
      <c r="T10" s="1"/>
      <c r="U10" s="7"/>
      <c r="V10" s="7"/>
      <c r="W10" s="7"/>
      <c r="X10" s="7"/>
      <c r="Y10" s="7"/>
    </row>
    <row r="11" spans="1:25" s="8" customFormat="1" ht="39.75" customHeight="1" x14ac:dyDescent="0.25">
      <c r="A11" s="16" t="s">
        <v>9</v>
      </c>
      <c r="B11" s="17" t="s">
        <v>14</v>
      </c>
      <c r="C11" s="18" t="s">
        <v>13</v>
      </c>
      <c r="D11" s="34">
        <f>SUM(D12:D13,D16:D17,D20,D23:D25,D28,D31:D35)</f>
        <v>72687.88</v>
      </c>
      <c r="E11" s="19"/>
      <c r="F11" s="1"/>
      <c r="G11" s="5"/>
      <c r="H11" s="1"/>
      <c r="I11" s="1"/>
      <c r="J11" s="1"/>
      <c r="K11" s="1"/>
      <c r="L11" s="5"/>
      <c r="M11" s="1"/>
      <c r="N11" s="1"/>
      <c r="O11" s="6"/>
      <c r="P11" s="1"/>
      <c r="Q11" s="1"/>
      <c r="R11" s="1"/>
      <c r="S11" s="1"/>
      <c r="T11" s="1"/>
      <c r="U11" s="7"/>
      <c r="V11" s="7"/>
      <c r="W11" s="7"/>
      <c r="X11" s="7"/>
      <c r="Y11" s="7"/>
    </row>
    <row r="12" spans="1:25" s="8" customFormat="1" ht="39.75" customHeight="1" x14ac:dyDescent="0.25">
      <c r="A12" s="16" t="s">
        <v>15</v>
      </c>
      <c r="B12" s="20" t="s">
        <v>16</v>
      </c>
      <c r="C12" s="18" t="s">
        <v>13</v>
      </c>
      <c r="D12" s="40">
        <v>0</v>
      </c>
      <c r="E12" s="19"/>
      <c r="F12" s="1"/>
      <c r="G12" s="5"/>
      <c r="H12" s="1"/>
      <c r="I12" s="1"/>
      <c r="J12" s="1"/>
      <c r="K12" s="1"/>
      <c r="L12" s="5"/>
      <c r="M12" s="1"/>
      <c r="N12" s="1"/>
      <c r="O12" s="6"/>
      <c r="P12" s="1"/>
      <c r="Q12" s="1"/>
      <c r="R12" s="1"/>
      <c r="S12" s="1"/>
      <c r="T12" s="1"/>
      <c r="U12" s="7"/>
      <c r="V12" s="7"/>
      <c r="W12" s="7"/>
      <c r="X12" s="7"/>
      <c r="Y12" s="7"/>
    </row>
    <row r="13" spans="1:25" s="1" customFormat="1" ht="34.5" customHeight="1" x14ac:dyDescent="0.25">
      <c r="A13" s="16" t="s">
        <v>17</v>
      </c>
      <c r="B13" s="20" t="s">
        <v>18</v>
      </c>
      <c r="C13" s="18" t="s">
        <v>13</v>
      </c>
      <c r="D13" s="40">
        <v>19638.84</v>
      </c>
      <c r="E13" s="19"/>
      <c r="G13" s="5"/>
      <c r="L13" s="5"/>
      <c r="O13" s="6"/>
      <c r="U13" s="7"/>
      <c r="V13" s="7"/>
      <c r="W13" s="7"/>
      <c r="X13" s="7"/>
      <c r="Y13" s="7"/>
    </row>
    <row r="14" spans="1:25" s="1" customFormat="1" ht="25.5" customHeight="1" x14ac:dyDescent="0.25">
      <c r="A14" s="16" t="s">
        <v>19</v>
      </c>
      <c r="B14" s="21" t="s">
        <v>20</v>
      </c>
      <c r="C14" s="18" t="s">
        <v>21</v>
      </c>
      <c r="D14" s="40">
        <v>3.73</v>
      </c>
      <c r="E14" s="19"/>
      <c r="G14" s="5"/>
      <c r="L14" s="5"/>
      <c r="O14" s="6"/>
      <c r="U14" s="7"/>
      <c r="V14" s="7"/>
      <c r="W14" s="7"/>
      <c r="X14" s="7"/>
      <c r="Y14" s="7"/>
    </row>
    <row r="15" spans="1:25" s="1" customFormat="1" ht="25.5" customHeight="1" x14ac:dyDescent="0.25">
      <c r="A15" s="16" t="s">
        <v>22</v>
      </c>
      <c r="B15" s="21" t="s">
        <v>23</v>
      </c>
      <c r="C15" s="18" t="s">
        <v>24</v>
      </c>
      <c r="D15" s="41">
        <v>5268.09</v>
      </c>
      <c r="E15" s="19"/>
      <c r="G15" s="5"/>
      <c r="L15" s="5"/>
      <c r="O15" s="6"/>
      <c r="U15" s="7"/>
      <c r="V15" s="7"/>
      <c r="W15" s="7"/>
      <c r="X15" s="7"/>
      <c r="Y15" s="7"/>
    </row>
    <row r="16" spans="1:25" s="1" customFormat="1" ht="25.5" customHeight="1" x14ac:dyDescent="0.25">
      <c r="A16" s="16" t="s">
        <v>25</v>
      </c>
      <c r="B16" s="20" t="s">
        <v>26</v>
      </c>
      <c r="C16" s="18" t="s">
        <v>13</v>
      </c>
      <c r="D16" s="40">
        <v>0</v>
      </c>
      <c r="E16" s="19"/>
      <c r="G16" s="22"/>
      <c r="H16" s="23"/>
      <c r="I16" s="23"/>
      <c r="L16" s="5"/>
      <c r="O16" s="6"/>
      <c r="U16" s="7"/>
      <c r="V16" s="7"/>
      <c r="W16" s="7"/>
      <c r="X16" s="7"/>
      <c r="Y16" s="7"/>
    </row>
    <row r="17" spans="1:25" s="1" customFormat="1" ht="46.5" customHeight="1" x14ac:dyDescent="0.25">
      <c r="A17" s="16" t="s">
        <v>27</v>
      </c>
      <c r="B17" s="20" t="s">
        <v>28</v>
      </c>
      <c r="C17" s="18" t="s">
        <v>13</v>
      </c>
      <c r="D17" s="40">
        <v>7325.47</v>
      </c>
      <c r="E17" s="19"/>
      <c r="G17" s="22"/>
      <c r="H17" s="23"/>
      <c r="I17" s="23"/>
      <c r="L17" s="5"/>
      <c r="O17" s="6"/>
      <c r="U17" s="7"/>
      <c r="V17" s="7"/>
      <c r="W17" s="7"/>
      <c r="X17" s="7"/>
      <c r="Y17" s="7"/>
    </row>
    <row r="18" spans="1:25" s="1" customFormat="1" ht="36" customHeight="1" x14ac:dyDescent="0.25">
      <c r="A18" s="16" t="s">
        <v>29</v>
      </c>
      <c r="B18" s="21" t="s">
        <v>30</v>
      </c>
      <c r="C18" s="18" t="s">
        <v>13</v>
      </c>
      <c r="D18" s="40">
        <v>5642.75</v>
      </c>
      <c r="E18" s="19"/>
      <c r="G18" s="5"/>
      <c r="L18" s="5"/>
      <c r="O18" s="6"/>
      <c r="U18" s="7"/>
      <c r="V18" s="7"/>
      <c r="W18" s="7"/>
      <c r="X18" s="7"/>
      <c r="Y18" s="7"/>
    </row>
    <row r="19" spans="1:25" s="1" customFormat="1" ht="36" customHeight="1" x14ac:dyDescent="0.25">
      <c r="A19" s="16" t="s">
        <v>31</v>
      </c>
      <c r="B19" s="21" t="s">
        <v>32</v>
      </c>
      <c r="C19" s="18" t="s">
        <v>13</v>
      </c>
      <c r="D19" s="40">
        <v>1682.72</v>
      </c>
      <c r="E19" s="19"/>
      <c r="G19" s="5"/>
      <c r="L19" s="5"/>
      <c r="O19" s="6"/>
      <c r="U19" s="7"/>
      <c r="V19" s="7"/>
      <c r="W19" s="7"/>
      <c r="X19" s="7"/>
      <c r="Y19" s="7"/>
    </row>
    <row r="20" spans="1:25" s="1" customFormat="1" ht="36" customHeight="1" x14ac:dyDescent="0.25">
      <c r="A20" s="16" t="s">
        <v>33</v>
      </c>
      <c r="B20" s="20" t="s">
        <v>34</v>
      </c>
      <c r="C20" s="18" t="s">
        <v>13</v>
      </c>
      <c r="D20" s="40">
        <v>44.2</v>
      </c>
      <c r="E20" s="19"/>
      <c r="G20" s="22"/>
      <c r="H20" s="23"/>
      <c r="I20" s="23"/>
      <c r="L20" s="5"/>
      <c r="O20" s="6"/>
      <c r="U20" s="7"/>
      <c r="V20" s="7"/>
      <c r="W20" s="7"/>
      <c r="X20" s="7"/>
      <c r="Y20" s="7"/>
    </row>
    <row r="21" spans="1:25" s="1" customFormat="1" ht="36" customHeight="1" x14ac:dyDescent="0.25">
      <c r="A21" s="16" t="s">
        <v>35</v>
      </c>
      <c r="B21" s="21" t="s">
        <v>36</v>
      </c>
      <c r="C21" s="18" t="s">
        <v>13</v>
      </c>
      <c r="D21" s="40">
        <v>34.08</v>
      </c>
      <c r="E21" s="19"/>
      <c r="G21" s="5"/>
      <c r="L21" s="5"/>
      <c r="O21" s="6"/>
      <c r="U21" s="7"/>
      <c r="V21" s="7"/>
      <c r="W21" s="7"/>
      <c r="X21" s="7"/>
      <c r="Y21" s="7"/>
    </row>
    <row r="22" spans="1:25" s="1" customFormat="1" ht="36" customHeight="1" x14ac:dyDescent="0.25">
      <c r="A22" s="16" t="s">
        <v>37</v>
      </c>
      <c r="B22" s="21" t="s">
        <v>38</v>
      </c>
      <c r="C22" s="18" t="s">
        <v>13</v>
      </c>
      <c r="D22" s="40">
        <v>10.119999999999999</v>
      </c>
      <c r="E22" s="19"/>
      <c r="G22" s="5"/>
      <c r="L22" s="5"/>
      <c r="O22" s="6"/>
      <c r="U22" s="7"/>
      <c r="V22" s="7"/>
      <c r="W22" s="7"/>
      <c r="X22" s="7"/>
      <c r="Y22" s="7"/>
    </row>
    <row r="23" spans="1:25" s="1" customFormat="1" ht="36" customHeight="1" x14ac:dyDescent="0.25">
      <c r="A23" s="16" t="s">
        <v>39</v>
      </c>
      <c r="B23" s="20" t="s">
        <v>40</v>
      </c>
      <c r="C23" s="18" t="s">
        <v>13</v>
      </c>
      <c r="D23" s="40">
        <v>147.84</v>
      </c>
      <c r="E23" s="19"/>
      <c r="G23" s="22"/>
      <c r="H23" s="23"/>
      <c r="I23" s="23"/>
      <c r="L23" s="5"/>
      <c r="O23" s="6"/>
      <c r="U23" s="7"/>
      <c r="V23" s="7"/>
      <c r="W23" s="7"/>
      <c r="X23" s="7"/>
      <c r="Y23" s="7"/>
    </row>
    <row r="24" spans="1:25" s="1" customFormat="1" ht="36" customHeight="1" x14ac:dyDescent="0.25">
      <c r="A24" s="16" t="s">
        <v>41</v>
      </c>
      <c r="B24" s="20" t="s">
        <v>42</v>
      </c>
      <c r="C24" s="18" t="s">
        <v>13</v>
      </c>
      <c r="D24" s="40">
        <v>2485.1</v>
      </c>
      <c r="E24" s="19"/>
      <c r="G24" s="22"/>
      <c r="H24" s="23"/>
      <c r="I24" s="23"/>
      <c r="L24" s="5"/>
      <c r="O24" s="6"/>
      <c r="U24" s="7"/>
      <c r="V24" s="7"/>
      <c r="W24" s="7"/>
      <c r="X24" s="7"/>
      <c r="Y24" s="7"/>
    </row>
    <row r="25" spans="1:25" s="1" customFormat="1" ht="27" customHeight="1" x14ac:dyDescent="0.25">
      <c r="A25" s="16" t="s">
        <v>43</v>
      </c>
      <c r="B25" s="20" t="s">
        <v>44</v>
      </c>
      <c r="C25" s="18" t="s">
        <v>13</v>
      </c>
      <c r="D25" s="40">
        <f>D26</f>
        <v>6319.3</v>
      </c>
      <c r="E25" s="19"/>
      <c r="G25" s="5"/>
      <c r="L25" s="5"/>
      <c r="O25" s="6"/>
      <c r="U25" s="7"/>
      <c r="V25" s="7"/>
      <c r="W25" s="7"/>
      <c r="X25" s="7"/>
      <c r="Y25" s="7"/>
    </row>
    <row r="26" spans="1:25" s="1" customFormat="1" ht="27" customHeight="1" x14ac:dyDescent="0.25">
      <c r="A26" s="16" t="s">
        <v>45</v>
      </c>
      <c r="B26" s="21" t="s">
        <v>46</v>
      </c>
      <c r="C26" s="18" t="s">
        <v>13</v>
      </c>
      <c r="D26" s="40">
        <v>6319.3</v>
      </c>
      <c r="E26" s="19"/>
      <c r="G26" s="5"/>
      <c r="L26" s="5"/>
      <c r="O26" s="6"/>
      <c r="U26" s="7"/>
      <c r="V26" s="7"/>
      <c r="W26" s="7"/>
      <c r="X26" s="7"/>
      <c r="Y26" s="7"/>
    </row>
    <row r="27" spans="1:25" s="1" customFormat="1" ht="27" hidden="1" customHeight="1" x14ac:dyDescent="0.25">
      <c r="A27" s="16" t="s">
        <v>47</v>
      </c>
      <c r="B27" s="21" t="s">
        <v>48</v>
      </c>
      <c r="C27" s="18" t="s">
        <v>13</v>
      </c>
      <c r="D27" s="40">
        <v>0</v>
      </c>
      <c r="E27" s="19"/>
      <c r="G27" s="5"/>
      <c r="L27" s="5"/>
      <c r="O27" s="6"/>
      <c r="U27" s="7"/>
      <c r="V27" s="7"/>
      <c r="W27" s="7"/>
      <c r="X27" s="7"/>
      <c r="Y27" s="7"/>
    </row>
    <row r="28" spans="1:25" s="1" customFormat="1" ht="27" hidden="1" customHeight="1" x14ac:dyDescent="0.25">
      <c r="A28" s="16" t="s">
        <v>49</v>
      </c>
      <c r="B28" s="20" t="s">
        <v>50</v>
      </c>
      <c r="C28" s="18" t="s">
        <v>13</v>
      </c>
      <c r="D28" s="40">
        <v>0</v>
      </c>
      <c r="E28" s="19"/>
      <c r="G28" s="5"/>
      <c r="L28" s="5"/>
      <c r="O28" s="6"/>
      <c r="U28" s="7"/>
      <c r="V28" s="7"/>
      <c r="W28" s="7"/>
      <c r="X28" s="7"/>
      <c r="Y28" s="7"/>
    </row>
    <row r="29" spans="1:25" s="1" customFormat="1" ht="27" hidden="1" customHeight="1" x14ac:dyDescent="0.25">
      <c r="A29" s="16" t="s">
        <v>51</v>
      </c>
      <c r="B29" s="21" t="s">
        <v>46</v>
      </c>
      <c r="C29" s="18" t="s">
        <v>13</v>
      </c>
      <c r="D29" s="40">
        <v>0</v>
      </c>
      <c r="E29" s="19"/>
      <c r="G29" s="5"/>
      <c r="L29" s="5"/>
      <c r="O29" s="6"/>
      <c r="U29" s="7"/>
      <c r="V29" s="7"/>
      <c r="W29" s="7"/>
      <c r="X29" s="7"/>
      <c r="Y29" s="7"/>
    </row>
    <row r="30" spans="1:25" s="1" customFormat="1" ht="27" hidden="1" customHeight="1" x14ac:dyDescent="0.25">
      <c r="A30" s="16" t="s">
        <v>52</v>
      </c>
      <c r="B30" s="21" t="s">
        <v>48</v>
      </c>
      <c r="C30" s="18" t="s">
        <v>13</v>
      </c>
      <c r="D30" s="40">
        <v>0</v>
      </c>
      <c r="E30" s="19"/>
      <c r="G30" s="5"/>
      <c r="L30" s="5"/>
      <c r="O30" s="6"/>
      <c r="U30" s="7"/>
      <c r="V30" s="7"/>
      <c r="W30" s="7"/>
      <c r="X30" s="7"/>
      <c r="Y30" s="7"/>
    </row>
    <row r="31" spans="1:25" s="1" customFormat="1" ht="36" hidden="1" customHeight="1" x14ac:dyDescent="0.25">
      <c r="A31" s="24" t="s">
        <v>53</v>
      </c>
      <c r="B31" s="20" t="s">
        <v>54</v>
      </c>
      <c r="C31" s="25" t="s">
        <v>13</v>
      </c>
      <c r="D31" s="40">
        <v>0</v>
      </c>
      <c r="E31" s="19"/>
      <c r="G31" s="5"/>
      <c r="L31" s="5"/>
      <c r="O31" s="6"/>
      <c r="U31" s="7"/>
      <c r="V31" s="7"/>
      <c r="W31" s="7"/>
      <c r="X31" s="7"/>
      <c r="Y31" s="7"/>
    </row>
    <row r="32" spans="1:25" s="1" customFormat="1" ht="61.5" customHeight="1" x14ac:dyDescent="0.25">
      <c r="A32" s="26"/>
      <c r="B32" s="21" t="s">
        <v>55</v>
      </c>
      <c r="C32" s="27"/>
      <c r="D32" s="42" t="s">
        <v>56</v>
      </c>
      <c r="E32" s="19"/>
      <c r="G32" s="5" t="e">
        <f ca="1">nerr(MATCH("есть",List01_flag_index_1,0))</f>
        <v>#NAME?</v>
      </c>
      <c r="L32" s="5"/>
      <c r="O32" s="6"/>
      <c r="U32" s="7"/>
      <c r="V32" s="7"/>
      <c r="W32" s="7"/>
      <c r="X32" s="7"/>
      <c r="Y32" s="7"/>
    </row>
    <row r="33" spans="1:25" s="1" customFormat="1" ht="59.25" customHeight="1" x14ac:dyDescent="0.25">
      <c r="A33" s="24" t="s">
        <v>57</v>
      </c>
      <c r="B33" s="20" t="s">
        <v>58</v>
      </c>
      <c r="C33" s="25" t="s">
        <v>13</v>
      </c>
      <c r="D33" s="40">
        <v>16176.52</v>
      </c>
      <c r="E33" s="19"/>
      <c r="G33" s="5"/>
      <c r="L33" s="5"/>
      <c r="O33" s="6"/>
      <c r="U33" s="7"/>
      <c r="V33" s="7"/>
      <c r="W33" s="7"/>
      <c r="X33" s="7"/>
      <c r="Y33" s="7"/>
    </row>
    <row r="34" spans="1:25" s="1" customFormat="1" ht="63.75" customHeight="1" x14ac:dyDescent="0.25">
      <c r="A34" s="26"/>
      <c r="B34" s="21" t="s">
        <v>55</v>
      </c>
      <c r="C34" s="27"/>
      <c r="D34" s="42" t="s">
        <v>56</v>
      </c>
      <c r="E34" s="19"/>
      <c r="G34" s="5" t="e">
        <f ca="1">nerr(MATCH("есть",List01_flag_index_2,0))</f>
        <v>#NAME?</v>
      </c>
      <c r="L34" s="5"/>
      <c r="O34" s="6"/>
      <c r="U34" s="7"/>
      <c r="V34" s="7"/>
      <c r="W34" s="7"/>
      <c r="X34" s="7"/>
      <c r="Y34" s="7"/>
    </row>
    <row r="35" spans="1:25" s="1" customFormat="1" ht="55.5" customHeight="1" x14ac:dyDescent="0.25">
      <c r="A35" s="28" t="s">
        <v>59</v>
      </c>
      <c r="B35" s="29" t="s">
        <v>60</v>
      </c>
      <c r="C35" s="30" t="s">
        <v>13</v>
      </c>
      <c r="D35" s="43">
        <f>SUM(D36:D42)</f>
        <v>20550.61</v>
      </c>
      <c r="E35" s="19"/>
      <c r="G35" s="5"/>
      <c r="L35" s="5"/>
      <c r="O35" s="6"/>
      <c r="U35" s="7"/>
      <c r="V35" s="7"/>
      <c r="W35" s="7"/>
      <c r="X35" s="7"/>
      <c r="Y35" s="7"/>
    </row>
    <row r="36" spans="1:25" s="1" customFormat="1" ht="33.75" hidden="1" customHeight="1" x14ac:dyDescent="0.25">
      <c r="A36" s="31" t="s">
        <v>61</v>
      </c>
      <c r="B36" s="32"/>
      <c r="C36" s="10"/>
      <c r="D36" s="33"/>
      <c r="E36" s="19"/>
      <c r="G36" s="5"/>
      <c r="L36" s="5"/>
      <c r="O36" s="6"/>
      <c r="U36" s="7"/>
      <c r="V36" s="7"/>
      <c r="W36" s="7"/>
      <c r="X36" s="7"/>
      <c r="Y36" s="7"/>
    </row>
    <row r="37" spans="1:25" s="1" customFormat="1" ht="15" hidden="1" customHeight="1" x14ac:dyDescent="0.25">
      <c r="A37" s="31"/>
      <c r="B37" s="32"/>
      <c r="C37" s="10"/>
      <c r="D37" s="34"/>
      <c r="E37" s="19"/>
      <c r="G37" s="5"/>
      <c r="L37" s="5" t="s">
        <v>62</v>
      </c>
      <c r="O37" s="6"/>
      <c r="U37" s="7"/>
      <c r="V37" s="7"/>
      <c r="W37" s="7"/>
      <c r="X37" s="7"/>
      <c r="Y37" s="7"/>
    </row>
    <row r="38" spans="1:25" s="1" customFormat="1" ht="18.75" x14ac:dyDescent="0.25">
      <c r="A38" s="35" t="s">
        <v>63</v>
      </c>
      <c r="B38" s="44" t="s">
        <v>64</v>
      </c>
      <c r="C38" s="18" t="s">
        <v>13</v>
      </c>
      <c r="D38" s="40">
        <f>4990.52+32.7</f>
        <v>5023.22</v>
      </c>
      <c r="E38" s="19"/>
      <c r="G38" s="5"/>
      <c r="L38" s="5"/>
      <c r="O38" s="6"/>
      <c r="U38" s="7"/>
      <c r="V38" s="7"/>
      <c r="W38" s="7"/>
      <c r="X38" s="7"/>
      <c r="Y38" s="7"/>
    </row>
    <row r="39" spans="1:25" s="1" customFormat="1" ht="18.75" x14ac:dyDescent="0.25">
      <c r="A39" s="35" t="s">
        <v>65</v>
      </c>
      <c r="B39" s="44" t="s">
        <v>66</v>
      </c>
      <c r="C39" s="18" t="s">
        <v>13</v>
      </c>
      <c r="D39" s="40">
        <v>15090.11</v>
      </c>
      <c r="E39" s="19"/>
      <c r="G39" s="5"/>
      <c r="L39" s="5"/>
      <c r="O39" s="6"/>
      <c r="U39" s="7"/>
      <c r="V39" s="7"/>
      <c r="W39" s="7"/>
      <c r="X39" s="7"/>
      <c r="Y39" s="7"/>
    </row>
    <row r="40" spans="1:25" s="1" customFormat="1" ht="21.75" customHeight="1" x14ac:dyDescent="0.25">
      <c r="A40" s="35" t="s">
        <v>67</v>
      </c>
      <c r="B40" s="44" t="s">
        <v>68</v>
      </c>
      <c r="C40" s="18" t="s">
        <v>13</v>
      </c>
      <c r="D40" s="40">
        <v>10</v>
      </c>
      <c r="E40" s="19"/>
      <c r="G40" s="5"/>
      <c r="L40" s="5"/>
      <c r="O40" s="6"/>
      <c r="U40" s="7"/>
      <c r="V40" s="7"/>
      <c r="W40" s="7"/>
      <c r="X40" s="7"/>
      <c r="Y40" s="7"/>
    </row>
    <row r="41" spans="1:25" s="1" customFormat="1" ht="18.75" x14ac:dyDescent="0.25">
      <c r="A41" s="35" t="s">
        <v>69</v>
      </c>
      <c r="B41" s="44" t="s">
        <v>70</v>
      </c>
      <c r="C41" s="18" t="s">
        <v>13</v>
      </c>
      <c r="D41" s="40">
        <v>427.28</v>
      </c>
      <c r="E41" s="19"/>
      <c r="G41" s="5"/>
      <c r="L41" s="5"/>
      <c r="O41" s="6"/>
      <c r="U41" s="7"/>
      <c r="V41" s="7"/>
      <c r="W41" s="7"/>
      <c r="X41" s="7"/>
      <c r="Y41" s="7"/>
    </row>
    <row r="42" spans="1:25" s="1" customFormat="1" ht="18.75" x14ac:dyDescent="0.25">
      <c r="A42" s="36"/>
      <c r="B42" s="45" t="s">
        <v>71</v>
      </c>
      <c r="C42" s="46"/>
      <c r="D42" s="47"/>
      <c r="E42" s="19"/>
      <c r="G42" s="5"/>
      <c r="L42" s="5"/>
      <c r="O42" s="6"/>
      <c r="U42" s="7"/>
      <c r="V42" s="7"/>
      <c r="W42" s="7"/>
      <c r="X42" s="7"/>
      <c r="Y42" s="7"/>
    </row>
    <row r="43" spans="1:25" s="1" customFormat="1" ht="42" customHeight="1" x14ac:dyDescent="0.25">
      <c r="A43" s="16" t="s">
        <v>72</v>
      </c>
      <c r="B43" s="17" t="s">
        <v>73</v>
      </c>
      <c r="C43" s="18" t="s">
        <v>13</v>
      </c>
      <c r="D43" s="40">
        <f>D10-D11</f>
        <v>-47671.674610000002</v>
      </c>
      <c r="E43" s="19"/>
      <c r="G43" s="5"/>
      <c r="L43" s="5"/>
      <c r="O43" s="6"/>
      <c r="U43" s="7"/>
      <c r="V43" s="7"/>
      <c r="W43" s="7"/>
      <c r="X43" s="7"/>
      <c r="Y43" s="7"/>
    </row>
    <row r="44" spans="1:25" s="1" customFormat="1" ht="42" customHeight="1" x14ac:dyDescent="0.25">
      <c r="A44" s="16" t="s">
        <v>74</v>
      </c>
      <c r="B44" s="20" t="s">
        <v>75</v>
      </c>
      <c r="C44" s="18" t="s">
        <v>13</v>
      </c>
      <c r="D44" s="40">
        <v>0</v>
      </c>
      <c r="E44" s="19"/>
      <c r="G44" s="5"/>
      <c r="L44" s="5"/>
      <c r="O44" s="6"/>
      <c r="U44" s="7"/>
      <c r="V44" s="7"/>
      <c r="W44" s="7"/>
      <c r="X44" s="7"/>
      <c r="Y44" s="7"/>
    </row>
    <row r="45" spans="1:25" s="1" customFormat="1" ht="42" customHeight="1" x14ac:dyDescent="0.25">
      <c r="A45" s="16" t="s">
        <v>76</v>
      </c>
      <c r="B45" s="17" t="s">
        <v>77</v>
      </c>
      <c r="C45" s="18" t="s">
        <v>13</v>
      </c>
      <c r="D45" s="40">
        <v>0</v>
      </c>
      <c r="E45" s="19"/>
      <c r="G45" s="5"/>
      <c r="L45" s="5"/>
      <c r="O45" s="6"/>
      <c r="U45" s="7"/>
      <c r="V45" s="7"/>
      <c r="W45" s="7"/>
      <c r="X45" s="7"/>
      <c r="Y45" s="7"/>
    </row>
    <row r="46" spans="1:25" s="1" customFormat="1" ht="42" customHeight="1" x14ac:dyDescent="0.25">
      <c r="A46" s="16" t="s">
        <v>78</v>
      </c>
      <c r="B46" s="20" t="s">
        <v>79</v>
      </c>
      <c r="C46" s="18" t="s">
        <v>13</v>
      </c>
      <c r="D46" s="40">
        <v>0</v>
      </c>
      <c r="E46" s="19"/>
      <c r="G46" s="5"/>
      <c r="L46" s="5"/>
      <c r="O46" s="6"/>
      <c r="U46" s="7"/>
      <c r="V46" s="7"/>
      <c r="W46" s="7"/>
      <c r="X46" s="7"/>
      <c r="Y46" s="7"/>
    </row>
    <row r="47" spans="1:25" s="1" customFormat="1" ht="42" customHeight="1" x14ac:dyDescent="0.25">
      <c r="A47" s="16" t="s">
        <v>80</v>
      </c>
      <c r="B47" s="21" t="s">
        <v>81</v>
      </c>
      <c r="C47" s="18" t="s">
        <v>13</v>
      </c>
      <c r="D47" s="40">
        <v>0</v>
      </c>
      <c r="E47" s="19"/>
      <c r="G47" s="5"/>
      <c r="L47" s="5"/>
      <c r="O47" s="6"/>
      <c r="U47" s="7"/>
      <c r="V47" s="7"/>
      <c r="W47" s="7"/>
      <c r="X47" s="7"/>
      <c r="Y47" s="7"/>
    </row>
    <row r="48" spans="1:25" s="1" customFormat="1" ht="42" customHeight="1" x14ac:dyDescent="0.25">
      <c r="A48" s="16" t="s">
        <v>82</v>
      </c>
      <c r="B48" s="21" t="s">
        <v>83</v>
      </c>
      <c r="C48" s="18" t="s">
        <v>13</v>
      </c>
      <c r="D48" s="40">
        <v>0</v>
      </c>
      <c r="E48" s="19"/>
      <c r="G48" s="5"/>
      <c r="L48" s="5"/>
      <c r="O48" s="6"/>
      <c r="U48" s="7"/>
      <c r="V48" s="7"/>
      <c r="W48" s="7"/>
      <c r="X48" s="7"/>
      <c r="Y48" s="7"/>
    </row>
    <row r="49" spans="1:25" s="1" customFormat="1" ht="42" customHeight="1" x14ac:dyDescent="0.25">
      <c r="A49" s="16" t="s">
        <v>84</v>
      </c>
      <c r="B49" s="20" t="s">
        <v>85</v>
      </c>
      <c r="C49" s="18" t="s">
        <v>13</v>
      </c>
      <c r="D49" s="40">
        <v>0</v>
      </c>
      <c r="E49" s="19"/>
      <c r="G49" s="5"/>
      <c r="L49" s="5"/>
      <c r="O49" s="6"/>
      <c r="U49" s="7"/>
      <c r="V49" s="7"/>
      <c r="W49" s="7"/>
      <c r="X49" s="7"/>
      <c r="Y49" s="7"/>
    </row>
    <row r="50" spans="1:25" s="1" customFormat="1" ht="42" customHeight="1" x14ac:dyDescent="0.25">
      <c r="A50" s="16" t="s">
        <v>86</v>
      </c>
      <c r="B50" s="17" t="s">
        <v>87</v>
      </c>
      <c r="C50" s="18" t="s">
        <v>13</v>
      </c>
      <c r="D50" s="40">
        <f>D10-D11</f>
        <v>-47671.674610000002</v>
      </c>
      <c r="E50" s="19"/>
      <c r="G50" s="5"/>
      <c r="L50" s="5"/>
      <c r="O50" s="6"/>
      <c r="U50" s="7"/>
      <c r="V50" s="7"/>
      <c r="W50" s="7"/>
      <c r="X50" s="7"/>
      <c r="Y50" s="7"/>
    </row>
    <row r="51" spans="1:25" s="1" customFormat="1" ht="42" hidden="1" customHeight="1" x14ac:dyDescent="0.25">
      <c r="A51" s="16" t="s">
        <v>88</v>
      </c>
      <c r="B51" s="17" t="s">
        <v>89</v>
      </c>
      <c r="C51" s="18" t="s">
        <v>90</v>
      </c>
      <c r="D51" s="48"/>
      <c r="E51" s="19"/>
      <c r="G51" s="5"/>
      <c r="L51" s="5"/>
      <c r="O51" s="6"/>
      <c r="U51" s="7"/>
      <c r="V51" s="7"/>
      <c r="W51" s="7"/>
      <c r="X51" s="7"/>
      <c r="Y51" s="7"/>
    </row>
    <row r="52" spans="1:25" s="1" customFormat="1" ht="18.75" x14ac:dyDescent="0.25">
      <c r="A52" s="16" t="s">
        <v>91</v>
      </c>
      <c r="B52" s="17" t="s">
        <v>92</v>
      </c>
      <c r="C52" s="18" t="s">
        <v>93</v>
      </c>
      <c r="D52" s="41">
        <f>([2]БПр!$L$134+[2]БПр!$L$162)/1000</f>
        <v>32961.563000000002</v>
      </c>
      <c r="E52" s="19"/>
      <c r="G52" s="5"/>
      <c r="L52" s="5"/>
      <c r="O52" s="6"/>
      <c r="U52" s="7"/>
      <c r="V52" s="7"/>
      <c r="W52" s="7"/>
      <c r="X52" s="7"/>
      <c r="Y52" s="7"/>
    </row>
    <row r="53" spans="1:25" s="1" customFormat="1" ht="18.75" x14ac:dyDescent="0.25">
      <c r="A53" s="16" t="s">
        <v>94</v>
      </c>
      <c r="B53" s="17" t="s">
        <v>95</v>
      </c>
      <c r="C53" s="18" t="s">
        <v>93</v>
      </c>
      <c r="D53" s="41">
        <v>0</v>
      </c>
      <c r="E53" s="19"/>
      <c r="G53" s="5"/>
      <c r="L53" s="5"/>
      <c r="O53" s="6"/>
      <c r="U53" s="7"/>
      <c r="V53" s="7"/>
      <c r="W53" s="7"/>
      <c r="X53" s="7"/>
      <c r="Y53" s="7"/>
    </row>
    <row r="54" spans="1:25" s="1" customFormat="1" ht="22.5" x14ac:dyDescent="0.25">
      <c r="A54" s="16" t="s">
        <v>96</v>
      </c>
      <c r="B54" s="17" t="s">
        <v>97</v>
      </c>
      <c r="C54" s="18" t="s">
        <v>93</v>
      </c>
      <c r="D54" s="41">
        <v>0</v>
      </c>
      <c r="E54" s="19"/>
      <c r="G54" s="5"/>
      <c r="L54" s="5"/>
      <c r="O54" s="6"/>
      <c r="U54" s="7"/>
      <c r="V54" s="7"/>
      <c r="W54" s="7"/>
      <c r="X54" s="7"/>
      <c r="Y54" s="7"/>
    </row>
    <row r="55" spans="1:25" s="1" customFormat="1" ht="36" customHeight="1" x14ac:dyDescent="0.25">
      <c r="A55" s="16" t="s">
        <v>98</v>
      </c>
      <c r="B55" s="17" t="s">
        <v>99</v>
      </c>
      <c r="C55" s="18" t="s">
        <v>93</v>
      </c>
      <c r="D55" s="41">
        <f>([2]БПр!$AN$134+[2]БПр!$AD$160+[2]БПр!$AA$132)/1000</f>
        <v>31779.661</v>
      </c>
      <c r="E55" s="19"/>
      <c r="G55" s="5"/>
      <c r="L55" s="5"/>
      <c r="O55" s="6"/>
      <c r="U55" s="7"/>
      <c r="V55" s="7"/>
      <c r="W55" s="7"/>
      <c r="X55" s="7"/>
      <c r="Y55" s="7"/>
    </row>
    <row r="56" spans="1:25" s="8" customFormat="1" ht="36" customHeight="1" x14ac:dyDescent="0.25">
      <c r="A56" s="16" t="s">
        <v>100</v>
      </c>
      <c r="B56" s="20" t="s">
        <v>101</v>
      </c>
      <c r="C56" s="18" t="s">
        <v>93</v>
      </c>
      <c r="D56" s="41">
        <f>D55</f>
        <v>31779.661</v>
      </c>
      <c r="E56" s="19"/>
      <c r="F56" s="1"/>
      <c r="G56" s="5"/>
      <c r="H56" s="1"/>
      <c r="I56" s="1"/>
      <c r="J56" s="1"/>
      <c r="K56" s="1"/>
      <c r="L56" s="5"/>
      <c r="M56" s="1"/>
      <c r="N56" s="1"/>
      <c r="O56" s="6"/>
      <c r="P56" s="1"/>
      <c r="Q56" s="1"/>
      <c r="R56" s="1"/>
      <c r="S56" s="1"/>
      <c r="T56" s="1"/>
      <c r="U56" s="7"/>
      <c r="V56" s="7"/>
      <c r="W56" s="7"/>
      <c r="X56" s="7"/>
      <c r="Y56" s="7"/>
    </row>
    <row r="57" spans="1:25" s="8" customFormat="1" ht="36" hidden="1" customHeight="1" x14ac:dyDescent="0.25">
      <c r="A57" s="16" t="s">
        <v>102</v>
      </c>
      <c r="B57" s="20" t="s">
        <v>103</v>
      </c>
      <c r="C57" s="18" t="s">
        <v>93</v>
      </c>
      <c r="D57" s="41">
        <v>0</v>
      </c>
      <c r="E57" s="19"/>
      <c r="F57" s="1"/>
      <c r="G57" s="5"/>
      <c r="H57" s="1"/>
      <c r="I57" s="1"/>
      <c r="J57" s="1"/>
      <c r="K57" s="1"/>
      <c r="L57" s="5"/>
      <c r="M57" s="1"/>
      <c r="N57" s="1"/>
      <c r="O57" s="6"/>
      <c r="P57" s="1"/>
      <c r="Q57" s="1"/>
      <c r="R57" s="1"/>
      <c r="S57" s="1"/>
      <c r="T57" s="1"/>
      <c r="U57" s="7"/>
      <c r="V57" s="7"/>
      <c r="W57" s="7"/>
      <c r="X57" s="7"/>
      <c r="Y57" s="7"/>
    </row>
    <row r="58" spans="1:25" s="8" customFormat="1" ht="36" customHeight="1" x14ac:dyDescent="0.25">
      <c r="A58" s="16" t="s">
        <v>104</v>
      </c>
      <c r="B58" s="17" t="s">
        <v>105</v>
      </c>
      <c r="C58" s="18" t="s">
        <v>106</v>
      </c>
      <c r="D58" s="40">
        <v>3.59</v>
      </c>
      <c r="E58" s="19"/>
      <c r="F58" s="1"/>
      <c r="G58" s="5"/>
      <c r="H58" s="1"/>
      <c r="I58" s="1"/>
      <c r="J58" s="1"/>
      <c r="K58" s="1"/>
      <c r="L58" s="5"/>
      <c r="M58" s="1"/>
      <c r="N58" s="1"/>
      <c r="O58" s="6"/>
      <c r="P58" s="1"/>
      <c r="Q58" s="1"/>
      <c r="R58" s="1"/>
      <c r="S58" s="1"/>
      <c r="T58" s="1"/>
      <c r="U58" s="7"/>
      <c r="V58" s="7"/>
      <c r="W58" s="7"/>
      <c r="X58" s="7"/>
      <c r="Y58" s="7"/>
    </row>
    <row r="59" spans="1:25" s="8" customFormat="1" ht="36" customHeight="1" x14ac:dyDescent="0.25">
      <c r="A59" s="16" t="s">
        <v>107</v>
      </c>
      <c r="B59" s="17" t="s">
        <v>108</v>
      </c>
      <c r="C59" s="18" t="s">
        <v>109</v>
      </c>
      <c r="D59" s="40">
        <f>16</f>
        <v>16</v>
      </c>
      <c r="E59" s="19"/>
      <c r="F59" s="1"/>
      <c r="G59" s="5"/>
      <c r="H59" s="1"/>
      <c r="I59" s="1"/>
      <c r="J59" s="1"/>
      <c r="K59" s="1"/>
      <c r="L59" s="5"/>
      <c r="M59" s="1"/>
      <c r="N59" s="1"/>
      <c r="O59" s="6"/>
      <c r="P59" s="1"/>
      <c r="Q59" s="1"/>
      <c r="R59" s="1"/>
      <c r="S59" s="1"/>
      <c r="T59" s="1"/>
      <c r="U59" s="7"/>
      <c r="V59" s="7"/>
      <c r="W59" s="7"/>
      <c r="X59" s="7"/>
      <c r="Y59" s="7"/>
    </row>
    <row r="60" spans="1:25" s="8" customFormat="1" ht="36" customHeight="1" x14ac:dyDescent="0.25">
      <c r="A60" s="16" t="s">
        <v>110</v>
      </c>
      <c r="B60" s="17" t="s">
        <v>111</v>
      </c>
      <c r="C60" s="18" t="s">
        <v>112</v>
      </c>
      <c r="D60" s="41">
        <f>D15/D52</f>
        <v>0.15982524857816965</v>
      </c>
      <c r="E60" s="19"/>
      <c r="F60" s="1"/>
      <c r="G60" s="5"/>
      <c r="H60" s="1"/>
      <c r="I60" s="1"/>
      <c r="J60" s="1"/>
      <c r="K60" s="1"/>
      <c r="L60" s="5"/>
      <c r="M60" s="1"/>
      <c r="N60" s="1"/>
      <c r="O60" s="6"/>
      <c r="P60" s="1"/>
      <c r="Q60" s="1"/>
      <c r="R60" s="1"/>
      <c r="S60" s="1"/>
      <c r="T60" s="1"/>
      <c r="U60" s="7"/>
      <c r="V60" s="7"/>
      <c r="W60" s="7"/>
      <c r="X60" s="7"/>
      <c r="Y60" s="7"/>
    </row>
    <row r="61" spans="1:25" s="8" customFormat="1" ht="36" customHeight="1" x14ac:dyDescent="0.25">
      <c r="A61" s="16" t="s">
        <v>113</v>
      </c>
      <c r="B61" s="17" t="s">
        <v>114</v>
      </c>
      <c r="C61" s="18" t="s">
        <v>106</v>
      </c>
      <c r="D61" s="40">
        <v>62.14</v>
      </c>
      <c r="E61" s="19"/>
      <c r="F61" s="1"/>
      <c r="G61" s="5"/>
      <c r="H61" s="1"/>
      <c r="I61" s="1"/>
      <c r="J61" s="1"/>
      <c r="K61" s="1"/>
      <c r="L61" s="5"/>
      <c r="M61" s="1"/>
      <c r="N61" s="1"/>
      <c r="O61" s="6"/>
      <c r="P61" s="1"/>
      <c r="Q61" s="1"/>
      <c r="R61" s="1"/>
      <c r="S61" s="1"/>
      <c r="T61" s="1"/>
      <c r="U61" s="7"/>
      <c r="V61" s="7"/>
      <c r="W61" s="7"/>
      <c r="X61" s="7"/>
      <c r="Y61" s="7"/>
    </row>
    <row r="62" spans="1:25" s="8" customFormat="1" ht="36" hidden="1" customHeight="1" x14ac:dyDescent="0.25">
      <c r="A62" s="16" t="s">
        <v>115</v>
      </c>
      <c r="B62" s="20" t="s">
        <v>116</v>
      </c>
      <c r="C62" s="18" t="s">
        <v>106</v>
      </c>
      <c r="D62" s="40">
        <v>0</v>
      </c>
      <c r="E62" s="19"/>
      <c r="F62" s="1"/>
      <c r="G62" s="5"/>
      <c r="H62" s="1"/>
      <c r="I62" s="1"/>
      <c r="J62" s="1"/>
      <c r="K62" s="1"/>
      <c r="L62" s="5"/>
      <c r="M62" s="1"/>
      <c r="N62" s="1"/>
      <c r="O62" s="6"/>
      <c r="P62" s="1"/>
      <c r="Q62" s="1"/>
      <c r="R62" s="1"/>
      <c r="S62" s="1"/>
      <c r="T62" s="1"/>
      <c r="U62" s="7"/>
      <c r="V62" s="7"/>
      <c r="W62" s="7"/>
      <c r="X62" s="7"/>
      <c r="Y62" s="7"/>
    </row>
    <row r="63" spans="1:25" s="8" customFormat="1" ht="36" hidden="1" customHeight="1" x14ac:dyDescent="0.25">
      <c r="A63" s="16" t="s">
        <v>117</v>
      </c>
      <c r="B63" s="17" t="s">
        <v>118</v>
      </c>
      <c r="C63" s="18" t="s">
        <v>106</v>
      </c>
      <c r="D63" s="40">
        <v>0</v>
      </c>
      <c r="E63" s="19"/>
      <c r="F63" s="1"/>
      <c r="G63" s="5"/>
      <c r="H63" s="1"/>
      <c r="I63" s="1"/>
      <c r="J63" s="1"/>
      <c r="K63" s="1"/>
      <c r="L63" s="5"/>
      <c r="M63" s="1"/>
      <c r="N63" s="1"/>
      <c r="O63" s="6"/>
      <c r="P63" s="1"/>
      <c r="Q63" s="1"/>
      <c r="R63" s="1"/>
      <c r="S63" s="1"/>
      <c r="T63" s="1"/>
      <c r="U63" s="7"/>
      <c r="V63" s="7"/>
      <c r="W63" s="7"/>
      <c r="X63" s="7"/>
      <c r="Y63" s="7"/>
    </row>
    <row r="64" spans="1:25" s="8" customFormat="1" ht="18.75" hidden="1" x14ac:dyDescent="0.25">
      <c r="A64" s="31" t="s">
        <v>119</v>
      </c>
      <c r="B64" s="37"/>
      <c r="C64" s="25"/>
      <c r="D64" s="33"/>
      <c r="E64" s="19"/>
      <c r="F64" s="1"/>
      <c r="G64" s="5"/>
      <c r="H64" s="1"/>
      <c r="I64" s="1"/>
      <c r="J64" s="1"/>
      <c r="K64" s="1"/>
      <c r="L64" s="5"/>
      <c r="M64" s="1"/>
      <c r="N64" s="1"/>
      <c r="O64" s="6"/>
      <c r="P64" s="1"/>
      <c r="Q64" s="1"/>
      <c r="R64" s="1"/>
      <c r="S64" s="1"/>
      <c r="T64" s="1"/>
      <c r="U64" s="7"/>
      <c r="V64" s="7"/>
      <c r="W64" s="7"/>
      <c r="X64" s="7"/>
      <c r="Y64" s="7"/>
    </row>
    <row r="65" spans="1:25" s="8" customFormat="1" ht="18.75" hidden="1" x14ac:dyDescent="0.25">
      <c r="A65" s="31"/>
      <c r="B65" s="37"/>
      <c r="C65" s="27"/>
      <c r="D65" s="34"/>
      <c r="E65" s="19"/>
      <c r="F65" s="1"/>
      <c r="G65" s="5"/>
      <c r="H65" s="1"/>
      <c r="I65" s="1"/>
      <c r="J65" s="1"/>
      <c r="K65" s="1"/>
      <c r="L65" s="5"/>
      <c r="M65" s="1"/>
      <c r="N65" s="1"/>
      <c r="O65" s="6"/>
      <c r="P65" s="1"/>
      <c r="Q65" s="1"/>
      <c r="R65" s="1"/>
      <c r="S65" s="1"/>
      <c r="T65" s="1"/>
      <c r="U65" s="7"/>
      <c r="V65" s="7"/>
      <c r="W65" s="7"/>
      <c r="X65" s="7"/>
      <c r="Y65" s="7"/>
    </row>
    <row r="66" spans="1:25" s="8" customFormat="1" ht="18.75" hidden="1" x14ac:dyDescent="0.25">
      <c r="A66" s="36"/>
      <c r="B66" s="49" t="s">
        <v>120</v>
      </c>
      <c r="C66" s="46"/>
      <c r="D66" s="47"/>
      <c r="E66" s="19"/>
      <c r="F66" s="1"/>
      <c r="G66" s="5"/>
      <c r="H66" s="1"/>
      <c r="I66" s="1"/>
      <c r="J66" s="1"/>
      <c r="K66" s="1"/>
      <c r="L66" s="5"/>
      <c r="M66" s="1"/>
      <c r="N66" s="1"/>
      <c r="O66" s="6"/>
      <c r="P66" s="1"/>
      <c r="Q66" s="1"/>
      <c r="R66" s="1"/>
      <c r="S66" s="1"/>
      <c r="T66" s="1"/>
      <c r="U66" s="7"/>
      <c r="V66" s="7"/>
      <c r="W66" s="7"/>
      <c r="X66" s="7"/>
      <c r="Y66" s="7"/>
    </row>
  </sheetData>
  <mergeCells count="15">
    <mergeCell ref="A64:A65"/>
    <mergeCell ref="B64:B65"/>
    <mergeCell ref="C64:C65"/>
    <mergeCell ref="A31:A32"/>
    <mergeCell ref="C31:C32"/>
    <mergeCell ref="A33:A34"/>
    <mergeCell ref="C33:C34"/>
    <mergeCell ref="A36:A37"/>
    <mergeCell ref="B36:B37"/>
    <mergeCell ref="C36:C37"/>
    <mergeCell ref="A2:C2"/>
    <mergeCell ref="A5:D5"/>
    <mergeCell ref="A6:A7"/>
    <mergeCell ref="B6:B7"/>
    <mergeCell ref="C6:C7"/>
  </mergeCells>
  <dataValidations count="7">
    <dataValidation allowBlank="1" showInputMessage="1" showErrorMessage="1" prompt="Для выбора выполните двойной щелчок левой клавиши мыши по соответствующей ячейке." sqref="D32 D34"/>
    <dataValidation type="decimal" allowBlank="1" showErrorMessage="1" errorTitle="Ошибка" error="Введите значение от 0 до 100%" sqref="D61:D63 D58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51">
      <formula1>900</formula1>
    </dataValidation>
    <dataValidation type="decimal" allowBlank="1" showErrorMessage="1" errorTitle="Ошибка" error="Допускается ввод только действительных чисел!" sqref="D50 D43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D36 B38:B41">
      <formula1>900</formula1>
    </dataValidation>
    <dataValidation type="decimal" allowBlank="1" showErrorMessage="1" errorTitle="Ошибка" error="Допускается ввод только действительных чисел!" sqref="D45:D49 D59">
      <formula1>-9.99999999999999E+37</formula1>
      <formula2>9.99999999999999E+37</formula2>
    </dataValidation>
    <dataValidation type="decimal" allowBlank="1" showErrorMessage="1" errorTitle="Ошибка" error="Допускается ввод только неотрицательных чисел!" sqref="D52:D57 D10 D12:D31 D33 D35 D44 D60 D37:D41">
      <formula1>0</formula1>
      <formula2>9.99999999999999E+23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List01_flag_index_1</vt:lpstr>
      <vt:lpstr>List01_flag_index_2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2021-05-25T03:55:32Z</dcterms:modified>
</cp:coreProperties>
</file>