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ФЭО\Леонтьева ЕВ\2022 год\ОТЧЕТ ПО ИП 2021 г\ООО Энерготранзит (концессия)\"/>
    </mc:Choice>
  </mc:AlternateContent>
  <bookViews>
    <workbookView xWindow="0" yWindow="0" windowWidth="28800" windowHeight="12030" activeTab="2"/>
  </bookViews>
  <sheets>
    <sheet name="титульный" sheetId="1" r:id="rId1"/>
    <sheet name="ип" sheetId="2" r:id="rId2"/>
    <sheet name="показатели" sheetId="3" r:id="rId3"/>
  </sheets>
  <externalReferences>
    <externalReference r:id="rId4"/>
  </externalReferences>
  <definedNames>
    <definedName name="all_year_list">[1]TEHSHEET!$C$2:$C$52</definedName>
    <definedName name="date_end">титульный!$F$30</definedName>
    <definedName name="date_start">титульный!$F$29</definedName>
    <definedName name="god">титульный!$F$9</definedName>
    <definedName name="kvartal">[1]Титульный!$F$10</definedName>
    <definedName name="month_list">[1]TEHSHEET!$D$2:$D$13</definedName>
    <definedName name="org">[1]Титульный!$F$15</definedName>
    <definedName name="region_name">[1]Титульный!$F$7</definedName>
    <definedName name="version">[1]Инструкция!$B$3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3" l="1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D3" i="3"/>
  <c r="CB138" i="2"/>
  <c r="BM138" i="2"/>
  <c r="BB138" i="2"/>
  <c r="BA138" i="2"/>
  <c r="AW138" i="2"/>
  <c r="CB137" i="2"/>
  <c r="BM137" i="2"/>
  <c r="BB137" i="2"/>
  <c r="AW137" i="2"/>
  <c r="BA137" i="2" s="1"/>
  <c r="CB134" i="2"/>
  <c r="BM134" i="2"/>
  <c r="BB134" i="2"/>
  <c r="AW134" i="2"/>
  <c r="BA134" i="2" s="1"/>
  <c r="CB133" i="2"/>
  <c r="BM133" i="2"/>
  <c r="BB133" i="2"/>
  <c r="AW133" i="2"/>
  <c r="BA133" i="2" s="1"/>
  <c r="CB130" i="2"/>
  <c r="BM130" i="2"/>
  <c r="BB130" i="2"/>
  <c r="AW130" i="2"/>
  <c r="BA130" i="2" s="1"/>
  <c r="CB129" i="2"/>
  <c r="BM129" i="2"/>
  <c r="BB129" i="2"/>
  <c r="AW129" i="2"/>
  <c r="BA129" i="2" s="1"/>
  <c r="CB126" i="2"/>
  <c r="BM126" i="2"/>
  <c r="BB126" i="2"/>
  <c r="BA126" i="2"/>
  <c r="AW126" i="2"/>
  <c r="CB123" i="2"/>
  <c r="BM123" i="2"/>
  <c r="BB123" i="2"/>
  <c r="AW123" i="2"/>
  <c r="BA123" i="2" s="1"/>
  <c r="CB122" i="2"/>
  <c r="BM122" i="2"/>
  <c r="BB122" i="2"/>
  <c r="AW122" i="2"/>
  <c r="BA122" i="2" s="1"/>
  <c r="CB119" i="2"/>
  <c r="BM119" i="2"/>
  <c r="BB119" i="2"/>
  <c r="AW119" i="2"/>
  <c r="BA119" i="2" s="1"/>
  <c r="CB118" i="2"/>
  <c r="BM118" i="2"/>
  <c r="BB118" i="2"/>
  <c r="AW118" i="2"/>
  <c r="BA118" i="2" s="1"/>
  <c r="CB115" i="2"/>
  <c r="BM115" i="2"/>
  <c r="BB115" i="2"/>
  <c r="AW115" i="2"/>
  <c r="BA115" i="2" s="1"/>
  <c r="CB114" i="2"/>
  <c r="BM114" i="2"/>
  <c r="BB114" i="2"/>
  <c r="AW114" i="2"/>
  <c r="BA114" i="2" s="1"/>
  <c r="CB111" i="2"/>
  <c r="BM111" i="2"/>
  <c r="BB111" i="2"/>
  <c r="AW111" i="2"/>
  <c r="BA111" i="2" s="1"/>
  <c r="CB110" i="2"/>
  <c r="BM110" i="2"/>
  <c r="BB110" i="2"/>
  <c r="BA110" i="2"/>
  <c r="AW110" i="2"/>
  <c r="CB107" i="2"/>
  <c r="BM107" i="2"/>
  <c r="BB107" i="2"/>
  <c r="AW107" i="2"/>
  <c r="BA107" i="2" s="1"/>
  <c r="CB104" i="2"/>
  <c r="BM104" i="2"/>
  <c r="BB104" i="2"/>
  <c r="AW104" i="2"/>
  <c r="BA104" i="2" s="1"/>
  <c r="CB103" i="2"/>
  <c r="BM103" i="2"/>
  <c r="BB103" i="2"/>
  <c r="AW103" i="2"/>
  <c r="BA103" i="2" s="1"/>
  <c r="CB100" i="2"/>
  <c r="BM100" i="2"/>
  <c r="BB100" i="2"/>
  <c r="AW100" i="2"/>
  <c r="BA100" i="2" s="1"/>
  <c r="CB99" i="2"/>
  <c r="BM99" i="2"/>
  <c r="BB99" i="2"/>
  <c r="AW99" i="2"/>
  <c r="BA99" i="2" s="1"/>
  <c r="CB96" i="2"/>
  <c r="BM96" i="2"/>
  <c r="BB96" i="2"/>
  <c r="AW96" i="2"/>
  <c r="BA96" i="2" s="1"/>
  <c r="CB95" i="2"/>
  <c r="BM95" i="2"/>
  <c r="BB95" i="2"/>
  <c r="AW95" i="2"/>
  <c r="BA95" i="2" s="1"/>
  <c r="CB92" i="2"/>
  <c r="BM92" i="2"/>
  <c r="BB92" i="2"/>
  <c r="BA92" i="2"/>
  <c r="AW92" i="2"/>
  <c r="CB89" i="2"/>
  <c r="BM89" i="2"/>
  <c r="BB89" i="2"/>
  <c r="AW89" i="2"/>
  <c r="BA89" i="2" s="1"/>
  <c r="CB86" i="2"/>
  <c r="BM86" i="2"/>
  <c r="BB86" i="2"/>
  <c r="BA86" i="2"/>
  <c r="AW86" i="2"/>
  <c r="CB85" i="2"/>
  <c r="BM85" i="2"/>
  <c r="BB85" i="2"/>
  <c r="AW85" i="2"/>
  <c r="BA85" i="2" s="1"/>
  <c r="CB82" i="2"/>
  <c r="BM82" i="2"/>
  <c r="BB26" i="2" s="1"/>
  <c r="BB82" i="2"/>
  <c r="AW82" i="2"/>
  <c r="BA82" i="2" s="1"/>
  <c r="CB81" i="2"/>
  <c r="BM81" i="2"/>
  <c r="BB81" i="2"/>
  <c r="AW81" i="2"/>
  <c r="BA81" i="2" s="1"/>
  <c r="CB78" i="2"/>
  <c r="AV44" i="2" s="1"/>
  <c r="BM78" i="2"/>
  <c r="BB78" i="2"/>
  <c r="AW78" i="2"/>
  <c r="BA78" i="2" s="1"/>
  <c r="CB77" i="2"/>
  <c r="BM77" i="2"/>
  <c r="BB77" i="2"/>
  <c r="AW77" i="2"/>
  <c r="BA77" i="2" s="1"/>
  <c r="CB74" i="2"/>
  <c r="BM74" i="2"/>
  <c r="BB74" i="2"/>
  <c r="BA74" i="2"/>
  <c r="AW74" i="2"/>
  <c r="CB71" i="2"/>
  <c r="BM71" i="2"/>
  <c r="BB71" i="2"/>
  <c r="AW71" i="2"/>
  <c r="CB68" i="2"/>
  <c r="BM68" i="2"/>
  <c r="BB68" i="2"/>
  <c r="AW68" i="2"/>
  <c r="BA68" i="2" s="1"/>
  <c r="CB67" i="2"/>
  <c r="BM67" i="2"/>
  <c r="AX26" i="2" s="1"/>
  <c r="BC26" i="2" s="1"/>
  <c r="BB67" i="2"/>
  <c r="AW67" i="2"/>
  <c r="BA67" i="2" s="1"/>
  <c r="AZ63" i="2"/>
  <c r="AY63" i="2"/>
  <c r="AX63" i="2"/>
  <c r="AV63" i="2"/>
  <c r="AU63" i="2"/>
  <c r="AT63" i="2"/>
  <c r="AS63" i="2"/>
  <c r="AZ61" i="2"/>
  <c r="AY61" i="2"/>
  <c r="AX61" i="2"/>
  <c r="AW61" i="2"/>
  <c r="AV61" i="2"/>
  <c r="AU61" i="2"/>
  <c r="AT61" i="2"/>
  <c r="BA56" i="2"/>
  <c r="AZ56" i="2"/>
  <c r="AY56" i="2"/>
  <c r="AX56" i="2"/>
  <c r="AW56" i="2"/>
  <c r="AV56" i="2"/>
  <c r="AU56" i="2"/>
  <c r="AT56" i="2"/>
  <c r="AS56" i="2"/>
  <c r="AZ54" i="2"/>
  <c r="AY54" i="2"/>
  <c r="AX54" i="2"/>
  <c r="AW54" i="2"/>
  <c r="AV54" i="2"/>
  <c r="AU54" i="2"/>
  <c r="AT54" i="2"/>
  <c r="BA49" i="2"/>
  <c r="AZ49" i="2"/>
  <c r="AY49" i="2"/>
  <c r="AX49" i="2"/>
  <c r="AW49" i="2"/>
  <c r="AV49" i="2"/>
  <c r="AU49" i="2"/>
  <c r="AT49" i="2"/>
  <c r="AS49" i="2"/>
  <c r="AZ47" i="2"/>
  <c r="AY47" i="2"/>
  <c r="AX47" i="2"/>
  <c r="AW47" i="2"/>
  <c r="AV47" i="2"/>
  <c r="AU47" i="2"/>
  <c r="AT47" i="2"/>
  <c r="CC44" i="2"/>
  <c r="BN44" i="2"/>
  <c r="CC43" i="2"/>
  <c r="AW43" i="2" s="1"/>
  <c r="BN43" i="2"/>
  <c r="CC42" i="2"/>
  <c r="CC41" i="2"/>
  <c r="BB41" i="2" s="1"/>
  <c r="BN41" i="2"/>
  <c r="CC40" i="2"/>
  <c r="BN40" i="2"/>
  <c r="CC39" i="2"/>
  <c r="BN39" i="2"/>
  <c r="CC38" i="2"/>
  <c r="CC37" i="2"/>
  <c r="BN37" i="2"/>
  <c r="CC36" i="2"/>
  <c r="BN36" i="2"/>
  <c r="AT36" i="2"/>
  <c r="CC35" i="2"/>
  <c r="BN35" i="2"/>
  <c r="CC34" i="2"/>
  <c r="CC33" i="2"/>
  <c r="BN33" i="2"/>
  <c r="CC32" i="2"/>
  <c r="BA32" i="2" s="1"/>
  <c r="BN32" i="2"/>
  <c r="CC31" i="2"/>
  <c r="BN31" i="2"/>
  <c r="CC30" i="2"/>
  <c r="BN30" i="2"/>
  <c r="CC29" i="2"/>
  <c r="CC28" i="2"/>
  <c r="BN26" i="2"/>
  <c r="AS26" i="2"/>
  <c r="BN25" i="2"/>
  <c r="BA25" i="2" s="1"/>
  <c r="BN23" i="2"/>
  <c r="BB23" i="2" s="1"/>
  <c r="BN22" i="2"/>
  <c r="BN21" i="2"/>
  <c r="AZ21" i="2" s="1"/>
  <c r="BN19" i="2"/>
  <c r="AV19" i="2" s="1"/>
  <c r="BA19" i="2"/>
  <c r="BN18" i="2"/>
  <c r="BN17" i="2"/>
  <c r="AY17" i="2" s="1"/>
  <c r="BN15" i="2"/>
  <c r="AT15" i="2" s="1"/>
  <c r="BB15" i="2"/>
  <c r="BN14" i="2"/>
  <c r="BB14" i="2"/>
  <c r="BN13" i="2"/>
  <c r="AT13" i="2" s="1"/>
  <c r="BB13" i="2"/>
  <c r="BN12" i="2"/>
  <c r="AX12" i="2" s="1"/>
  <c r="BB12" i="2"/>
  <c r="BB11" i="2" s="1"/>
  <c r="AZ7" i="2"/>
  <c r="AY7" i="2"/>
  <c r="AX7" i="2"/>
  <c r="AW7" i="2"/>
  <c r="AV7" i="2"/>
  <c r="AU7" i="2"/>
  <c r="AT7" i="2"/>
  <c r="D5" i="2"/>
  <c r="D4" i="2"/>
  <c r="E5" i="1"/>
  <c r="F4" i="1"/>
  <c r="F32" i="1"/>
  <c r="AS43" i="2" l="1"/>
  <c r="BA14" i="2"/>
  <c r="AW18" i="2"/>
  <c r="AU25" i="2"/>
  <c r="AX30" i="2"/>
  <c r="BC30" i="2" s="1"/>
  <c r="AZ33" i="2"/>
  <c r="AT12" i="2"/>
  <c r="AT11" i="2" s="1"/>
  <c r="AT14" i="2"/>
  <c r="AS17" i="2"/>
  <c r="AT21" i="2"/>
  <c r="AW23" i="2"/>
  <c r="AY36" i="2"/>
  <c r="BA13" i="2"/>
  <c r="BA15" i="2"/>
  <c r="BA22" i="2"/>
  <c r="AY35" i="2"/>
  <c r="AX13" i="2"/>
  <c r="AX11" i="2" s="1"/>
  <c r="AX14" i="2"/>
  <c r="BC14" i="2" s="1"/>
  <c r="AX15" i="2"/>
  <c r="BC15" i="2" s="1"/>
  <c r="AZ30" i="2"/>
  <c r="BB17" i="2"/>
  <c r="AX17" i="2"/>
  <c r="AT17" i="2"/>
  <c r="AU12" i="2"/>
  <c r="AY13" i="2"/>
  <c r="AU15" i="2"/>
  <c r="AY18" i="2"/>
  <c r="BB18" i="2"/>
  <c r="AX18" i="2"/>
  <c r="BC18" i="2" s="1"/>
  <c r="AT18" i="2"/>
  <c r="AW19" i="2"/>
  <c r="AV21" i="2"/>
  <c r="BA21" i="2"/>
  <c r="AT22" i="2"/>
  <c r="AZ22" i="2"/>
  <c r="AS23" i="2"/>
  <c r="AX23" i="2"/>
  <c r="BC23" i="2" s="1"/>
  <c r="AY23" i="2"/>
  <c r="AU23" i="2"/>
  <c r="AW25" i="2"/>
  <c r="BB25" i="2"/>
  <c r="BB24" i="2" s="1"/>
  <c r="AT26" i="2"/>
  <c r="AY26" i="2"/>
  <c r="AY30" i="2"/>
  <c r="AT31" i="2"/>
  <c r="AY31" i="2"/>
  <c r="AX36" i="2"/>
  <c r="BC36" i="2" s="1"/>
  <c r="AS37" i="2"/>
  <c r="AZ37" i="2"/>
  <c r="AV37" i="2"/>
  <c r="AY37" i="2"/>
  <c r="AY34" i="2" s="1"/>
  <c r="AU37" i="2"/>
  <c r="BB37" i="2"/>
  <c r="AX37" i="2"/>
  <c r="BC37" i="2" s="1"/>
  <c r="AT37" i="2"/>
  <c r="AV39" i="2"/>
  <c r="AU40" i="2"/>
  <c r="BB40" i="2"/>
  <c r="BA43" i="2"/>
  <c r="AZ44" i="2"/>
  <c r="AS22" i="2"/>
  <c r="AX22" i="2"/>
  <c r="BC22" i="2" s="1"/>
  <c r="AY12" i="2"/>
  <c r="BC12" i="2"/>
  <c r="AU14" i="2"/>
  <c r="AY15" i="2"/>
  <c r="AU17" i="2"/>
  <c r="AZ17" i="2"/>
  <c r="AV12" i="2"/>
  <c r="AZ12" i="2"/>
  <c r="AV13" i="2"/>
  <c r="AV15" i="2"/>
  <c r="AZ15" i="2"/>
  <c r="AV17" i="2"/>
  <c r="BA17" i="2"/>
  <c r="AU18" i="2"/>
  <c r="AZ18" i="2"/>
  <c r="AY19" i="2"/>
  <c r="AY16" i="2" s="1"/>
  <c r="BB19" i="2"/>
  <c r="AX19" i="2"/>
  <c r="BC19" i="2" s="1"/>
  <c r="AT19" i="2"/>
  <c r="BB21" i="2"/>
  <c r="AV22" i="2"/>
  <c r="AZ23" i="2"/>
  <c r="AX25" i="2"/>
  <c r="AU26" i="2"/>
  <c r="AU24" i="2" s="1"/>
  <c r="BA26" i="2"/>
  <c r="BA24" i="2" s="1"/>
  <c r="AT30" i="2"/>
  <c r="AX31" i="2"/>
  <c r="BC31" i="2" s="1"/>
  <c r="AS32" i="2"/>
  <c r="AZ32" i="2"/>
  <c r="AV32" i="2"/>
  <c r="AY32" i="2"/>
  <c r="AU32" i="2"/>
  <c r="BB32" i="2"/>
  <c r="AX32" i="2"/>
  <c r="BC32" i="2" s="1"/>
  <c r="AT32" i="2"/>
  <c r="BB36" i="2"/>
  <c r="AW37" i="2"/>
  <c r="AZ39" i="2"/>
  <c r="AY40" i="2"/>
  <c r="AT41" i="2"/>
  <c r="AY41" i="2"/>
  <c r="AY44" i="2"/>
  <c r="AU44" i="2"/>
  <c r="BA41" i="2"/>
  <c r="AW41" i="2"/>
  <c r="AS41" i="2"/>
  <c r="AY39" i="2"/>
  <c r="AU39" i="2"/>
  <c r="BA36" i="2"/>
  <c r="AW36" i="2"/>
  <c r="AS36" i="2"/>
  <c r="AY33" i="2"/>
  <c r="AU33" i="2"/>
  <c r="BA31" i="2"/>
  <c r="AW31" i="2"/>
  <c r="AS31" i="2"/>
  <c r="BB30" i="2"/>
  <c r="BB44" i="2"/>
  <c r="AX44" i="2"/>
  <c r="BC44" i="2" s="1"/>
  <c r="AT44" i="2"/>
  <c r="AZ41" i="2"/>
  <c r="AV41" i="2"/>
  <c r="BA40" i="2"/>
  <c r="AW40" i="2"/>
  <c r="AS40" i="2"/>
  <c r="BB39" i="2"/>
  <c r="BB38" i="2" s="1"/>
  <c r="AX39" i="2"/>
  <c r="AT39" i="2"/>
  <c r="AZ36" i="2"/>
  <c r="AV36" i="2"/>
  <c r="BA35" i="2"/>
  <c r="AW35" i="2"/>
  <c r="AS35" i="2"/>
  <c r="AS34" i="2" s="1"/>
  <c r="BB33" i="2"/>
  <c r="AX33" i="2"/>
  <c r="BC33" i="2" s="1"/>
  <c r="AT33" i="2"/>
  <c r="AZ31" i="2"/>
  <c r="AZ29" i="2" s="1"/>
  <c r="AV31" i="2"/>
  <c r="BA30" i="2"/>
  <c r="AW30" i="2"/>
  <c r="AS30" i="2"/>
  <c r="BA44" i="2"/>
  <c r="AW44" i="2"/>
  <c r="AW42" i="2" s="1"/>
  <c r="AS44" i="2"/>
  <c r="AS42" i="2" s="1"/>
  <c r="BA39" i="2"/>
  <c r="BA38" i="2" s="1"/>
  <c r="AW39" i="2"/>
  <c r="AS39" i="2"/>
  <c r="BA33" i="2"/>
  <c r="AW33" i="2"/>
  <c r="AS33" i="2"/>
  <c r="AZ26" i="2"/>
  <c r="AV26" i="2"/>
  <c r="AZ25" i="2"/>
  <c r="AZ24" i="2" s="1"/>
  <c r="AV25" i="2"/>
  <c r="AY22" i="2"/>
  <c r="AU22" i="2"/>
  <c r="AU13" i="2"/>
  <c r="BC13" i="2" s="1"/>
  <c r="AY14" i="2"/>
  <c r="AS18" i="2"/>
  <c r="AZ13" i="2"/>
  <c r="AV14" i="2"/>
  <c r="AZ14" i="2"/>
  <c r="AS19" i="2"/>
  <c r="AW21" i="2"/>
  <c r="AT23" i="2"/>
  <c r="AT20" i="2" s="1"/>
  <c r="AS25" i="2"/>
  <c r="AS24" i="2" s="1"/>
  <c r="AS12" i="2"/>
  <c r="AW12" i="2"/>
  <c r="AW11" i="2" s="1"/>
  <c r="AS13" i="2"/>
  <c r="AW13" i="2"/>
  <c r="AS14" i="2"/>
  <c r="AW14" i="2"/>
  <c r="AS15" i="2"/>
  <c r="AW15" i="2"/>
  <c r="AW17" i="2"/>
  <c r="AV18" i="2"/>
  <c r="BA18" i="2"/>
  <c r="AU19" i="2"/>
  <c r="AZ19" i="2"/>
  <c r="AS21" i="2"/>
  <c r="AX21" i="2"/>
  <c r="AY21" i="2"/>
  <c r="AY20" i="2" s="1"/>
  <c r="AU21" i="2"/>
  <c r="AW22" i="2"/>
  <c r="BB22" i="2"/>
  <c r="AV23" i="2"/>
  <c r="BA23" i="2"/>
  <c r="AT25" i="2"/>
  <c r="AT24" i="2" s="1"/>
  <c r="AY25" i="2"/>
  <c r="AY24" i="2" s="1"/>
  <c r="AW26" i="2"/>
  <c r="AU30" i="2"/>
  <c r="BB31" i="2"/>
  <c r="AW32" i="2"/>
  <c r="AV33" i="2"/>
  <c r="AU35" i="2"/>
  <c r="BB35" i="2"/>
  <c r="BA37" i="2"/>
  <c r="AX41" i="2"/>
  <c r="BC41" i="2" s="1"/>
  <c r="AZ43" i="2"/>
  <c r="AV43" i="2"/>
  <c r="AV42" i="2" s="1"/>
  <c r="AY43" i="2"/>
  <c r="AY42" i="2" s="1"/>
  <c r="AU43" i="2"/>
  <c r="AU42" i="2" s="1"/>
  <c r="BB43" i="2"/>
  <c r="AX43" i="2"/>
  <c r="AT43" i="2"/>
  <c r="AT42" i="2" s="1"/>
  <c r="BA71" i="2"/>
  <c r="BA12" i="2" s="1"/>
  <c r="BA11" i="2" s="1"/>
  <c r="AW63" i="2"/>
  <c r="AV30" i="2"/>
  <c r="AU31" i="2"/>
  <c r="AV35" i="2"/>
  <c r="AZ35" i="2"/>
  <c r="AU36" i="2"/>
  <c r="AV40" i="2"/>
  <c r="AZ40" i="2"/>
  <c r="AU41" i="2"/>
  <c r="AT35" i="2"/>
  <c r="AT34" i="2" s="1"/>
  <c r="AX35" i="2"/>
  <c r="AT40" i="2"/>
  <c r="AX40" i="2"/>
  <c r="BC40" i="2" s="1"/>
  <c r="BB34" i="2" l="1"/>
  <c r="AS20" i="2"/>
  <c r="AS29" i="2"/>
  <c r="AS28" i="2" s="1"/>
  <c r="BA63" i="2"/>
  <c r="AT29" i="2"/>
  <c r="AZ16" i="2"/>
  <c r="AV38" i="2"/>
  <c r="AY29" i="2"/>
  <c r="AY28" i="2" s="1"/>
  <c r="AW24" i="2"/>
  <c r="AV20" i="2"/>
  <c r="AU11" i="2"/>
  <c r="BC11" i="2" s="1"/>
  <c r="BB42" i="2"/>
  <c r="AW16" i="2"/>
  <c r="AS16" i="2"/>
  <c r="AW34" i="2"/>
  <c r="AZ20" i="2"/>
  <c r="AT16" i="2"/>
  <c r="AT10" i="2" s="1"/>
  <c r="AV29" i="2"/>
  <c r="AV34" i="2"/>
  <c r="BA29" i="2"/>
  <c r="AY38" i="2"/>
  <c r="BB29" i="2"/>
  <c r="AZ34" i="2"/>
  <c r="AZ28" i="2" s="1"/>
  <c r="AZ42" i="2"/>
  <c r="AU34" i="2"/>
  <c r="AU29" i="2"/>
  <c r="AU20" i="2"/>
  <c r="AS11" i="2"/>
  <c r="AS10" i="2" s="1"/>
  <c r="AW29" i="2"/>
  <c r="AT38" i="2"/>
  <c r="AU38" i="2"/>
  <c r="BA16" i="2"/>
  <c r="AU16" i="2"/>
  <c r="AY11" i="2"/>
  <c r="AY10" i="2" s="1"/>
  <c r="BA42" i="2"/>
  <c r="BC17" i="2"/>
  <c r="AX16" i="2"/>
  <c r="BC43" i="2"/>
  <c r="AX42" i="2"/>
  <c r="BC42" i="2" s="1"/>
  <c r="AZ38" i="2"/>
  <c r="AS38" i="2"/>
  <c r="BA34" i="2"/>
  <c r="BC39" i="2"/>
  <c r="AX38" i="2"/>
  <c r="BC38" i="2" s="1"/>
  <c r="BB20" i="2"/>
  <c r="AV16" i="2"/>
  <c r="AZ11" i="2"/>
  <c r="AX29" i="2"/>
  <c r="BB16" i="2"/>
  <c r="BB10" i="2" s="1"/>
  <c r="AW20" i="2"/>
  <c r="AW10" i="2" s="1"/>
  <c r="AT28" i="2"/>
  <c r="AX34" i="2"/>
  <c r="BC34" i="2" s="1"/>
  <c r="BC35" i="2"/>
  <c r="BC21" i="2"/>
  <c r="AX20" i="2"/>
  <c r="BC20" i="2" s="1"/>
  <c r="AV24" i="2"/>
  <c r="AW38" i="2"/>
  <c r="BC25" i="2"/>
  <c r="AX24" i="2"/>
  <c r="BC24" i="2" s="1"/>
  <c r="AV11" i="2"/>
  <c r="BA20" i="2"/>
  <c r="BB28" i="2" l="1"/>
  <c r="AZ10" i="2"/>
  <c r="AU10" i="2"/>
  <c r="AV28" i="2"/>
  <c r="BA28" i="2"/>
  <c r="BA10" i="2"/>
  <c r="BC16" i="2"/>
  <c r="AX10" i="2"/>
  <c r="BC10" i="2" s="1"/>
  <c r="AW28" i="2"/>
  <c r="AV10" i="2"/>
  <c r="AX28" i="2"/>
  <c r="BC28" i="2" s="1"/>
  <c r="BC29" i="2"/>
  <c r="AU28" i="2"/>
</calcChain>
</file>

<file path=xl/comments1.xml><?xml version="1.0" encoding="utf-8"?>
<comments xmlns="http://schemas.openxmlformats.org/spreadsheetml/2006/main">
  <authors>
    <author>KAV</author>
    <author>KAA</author>
  </authors>
  <commentList>
    <comment ref="O7" authorId="0" shapeId="0">
      <text>
        <r>
          <rPr>
            <sz val="9"/>
            <color indexed="81"/>
            <rFont val="Tahoma"/>
            <family val="2"/>
            <charset val="204"/>
          </rPr>
          <t>Нарастающим итогом за 
предыдущие периоды</t>
        </r>
      </text>
    </comment>
    <comment ref="AJ12" authorId="1" shapeId="0">
      <text>
        <r>
          <rPr>
            <sz val="9"/>
            <color indexed="81"/>
            <rFont val="Tahoma"/>
            <family val="2"/>
            <charset val="204"/>
          </rPr>
          <t>расходы на капитальные вложения (инвестиции)</t>
        </r>
      </text>
    </comment>
    <comment ref="AJ30" authorId="1" shapeId="0">
      <text>
        <r>
          <rPr>
            <sz val="9"/>
            <color indexed="81"/>
            <rFont val="Tahoma"/>
            <family val="2"/>
            <charset val="204"/>
          </rPr>
          <t>расходы на капитальные вложения (инвестиции)</t>
        </r>
      </text>
    </comment>
    <comment ref="O47" authorId="0" shapeId="0">
      <text>
        <r>
          <rPr>
            <sz val="9"/>
            <color indexed="81"/>
            <rFont val="Tahoma"/>
            <family val="2"/>
            <charset val="204"/>
          </rPr>
          <t>Нарастающим итогом за 
предыдущие периоды</t>
        </r>
      </text>
    </comment>
    <comment ref="O54" authorId="0" shapeId="0">
      <text>
        <r>
          <rPr>
            <sz val="9"/>
            <color indexed="81"/>
            <rFont val="Tahoma"/>
            <family val="2"/>
            <charset val="204"/>
          </rPr>
          <t>Нарастающим итогом за 
предыдущие периоды</t>
        </r>
      </text>
    </comment>
    <comment ref="O61" authorId="0" shapeId="0">
      <text>
        <r>
          <rPr>
            <sz val="9"/>
            <color indexed="81"/>
            <rFont val="Tahoma"/>
            <family val="2"/>
            <charset val="204"/>
          </rPr>
          <t>Нарастающим итогом за 
предыдущие периоды</t>
        </r>
      </text>
    </comment>
  </commentList>
</comments>
</file>

<file path=xl/sharedStrings.xml><?xml version="1.0" encoding="utf-8"?>
<sst xmlns="http://schemas.openxmlformats.org/spreadsheetml/2006/main" count="656" uniqueCount="206">
  <si>
    <t>Субъект РФ</t>
  </si>
  <si>
    <t>Кемеровская область</t>
  </si>
  <si>
    <t>Период регулирования</t>
  </si>
  <si>
    <t>Год</t>
  </si>
  <si>
    <t>год</t>
  </si>
  <si>
    <t>Месяц</t>
  </si>
  <si>
    <t>Наименование ИП</t>
  </si>
  <si>
    <t>Инвестиционная программа № 375 от 01.10.2021 ООО "ЭнергоТранзит" в сфере теплоснабжения по модернизации и развитию имущественного комплекса, на территории городского округа Новокузнецк на 2021-2032 годы</t>
  </si>
  <si>
    <t>Наименование организации</t>
  </si>
  <si>
    <t>ООО "Энерготранзит"</t>
  </si>
  <si>
    <t>ИНН</t>
  </si>
  <si>
    <t>5406603432</t>
  </si>
  <si>
    <t>КПП</t>
  </si>
  <si>
    <t>421701001</t>
  </si>
  <si>
    <t>Наименование (описание) обособленного подразделения</t>
  </si>
  <si>
    <t>Не определено</t>
  </si>
  <si>
    <t>Организационно-правовая форма</t>
  </si>
  <si>
    <t>1 23 00 | Общества с ограниченной ответственностью</t>
  </si>
  <si>
    <t>Вид деятельности</t>
  </si>
  <si>
    <t>Передача :: Сбыт</t>
  </si>
  <si>
    <t>ИП утверждена с НДС</t>
  </si>
  <si>
    <t>нет</t>
  </si>
  <si>
    <t>Показатели качества и надежности</t>
  </si>
  <si>
    <t>по организации</t>
  </si>
  <si>
    <t/>
  </si>
  <si>
    <t>Мероприятия по концессионному соглашению</t>
  </si>
  <si>
    <t>ИП не содержит мероприятия, реализуемые в рамках КС</t>
  </si>
  <si>
    <t>Корректировка НВВ в связи с неисполнением ИП</t>
  </si>
  <si>
    <t>Дата начала ИП</t>
  </si>
  <si>
    <t>01.10.2021</t>
  </si>
  <si>
    <t>Дата окончания ИП</t>
  </si>
  <si>
    <t>31.12.2032</t>
  </si>
  <si>
    <t>Период реализации ИП</t>
  </si>
  <si>
    <t>Наименование решения</t>
  </si>
  <si>
    <t>на 2021 - 2032 годы</t>
  </si>
  <si>
    <t>Тип решения</t>
  </si>
  <si>
    <t>постановление</t>
  </si>
  <si>
    <t>Номер решения</t>
  </si>
  <si>
    <t>375</t>
  </si>
  <si>
    <t>Дата решения</t>
  </si>
  <si>
    <t>Ссылка на обосновывающие материалы</t>
  </si>
  <si>
    <t>https://portal.eias.ru/Portal/DownloadPage.aspx?type=12&amp;guid=be3ea9c0-6b1f-428e-9c6f-bcfbccbe27c4</t>
  </si>
  <si>
    <t>Ссылка на обосновывающие материалы, подтверждающие выполнение мероприятий за отчетный период</t>
  </si>
  <si>
    <t>https://portal.eias.ru/Portal/DownloadPage.aspx?type=12&amp;guid=be3ea9c0-6b1f-428e-9c6f-bcfbccbe27c5</t>
  </si>
  <si>
    <t>Адрес регулируемой организации</t>
  </si>
  <si>
    <t>Юридический адрес</t>
  </si>
  <si>
    <t>654005, ОБЛАСТЬ КЕМЕРОВСКАЯ, ГОРОД НОВОКУЗНЕЦК, УЛИЦА ОРДЖОНИКИДЗЕ (ЦЕНТРАЛЬНЫЙ Р-Н), д. ДОМ 12, кв. ОФИС 7</t>
  </si>
  <si>
    <t>Почтовый адрес</t>
  </si>
  <si>
    <t>Кемеровская обл, г. Новокузнецк, р-н Центральный, пр-кт. Пионерский, д. 42</t>
  </si>
  <si>
    <t>Ответственный за предоставление информации
 (от регулируемой организации)</t>
  </si>
  <si>
    <t>Фамилия, имя, отчество</t>
  </si>
  <si>
    <t>Красовская Юлия Александровна</t>
  </si>
  <si>
    <t>Должность</t>
  </si>
  <si>
    <t>Начальник отдела инвестиций</t>
  </si>
  <si>
    <t>Контактный телефон</t>
  </si>
  <si>
    <t>73843468523</t>
  </si>
  <si>
    <t>e-mail</t>
  </si>
  <si>
    <t>grigorievskaya@nken.org</t>
  </si>
  <si>
    <t>№ п/п</t>
  </si>
  <si>
    <t>Группа, к которой относятся мероприятия инвестиционной программы</t>
  </si>
  <si>
    <t>Подгруппа, к которой относятся мероприятия инвестиционной программы</t>
  </si>
  <si>
    <t>Наименование строек</t>
  </si>
  <si>
    <t>Территория оказания услуг</t>
  </si>
  <si>
    <t>Период реализации согласно ИП, лет</t>
  </si>
  <si>
    <t>Плановый год ввода в эксплуатацию / выполнения мероприятия</t>
  </si>
  <si>
    <t>Фактическая дата ввода в эксплуатацию / выполнения мероприятия</t>
  </si>
  <si>
    <t>Стадия выполнения, %</t>
  </si>
  <si>
    <t>№ объекта</t>
  </si>
  <si>
    <t>Объект инфраструктуры ТЭ</t>
  </si>
  <si>
    <t>Наименование объекта</t>
  </si>
  <si>
    <t>Тип объекта</t>
  </si>
  <si>
    <t>Адрес объекта</t>
  </si>
  <si>
    <t>№ источника</t>
  </si>
  <si>
    <t>Источник финансирования</t>
  </si>
  <si>
    <t>В рамках концессионного соглашения</t>
  </si>
  <si>
    <t>Наименование концессионного соглашения</t>
  </si>
  <si>
    <t>Дата начала</t>
  </si>
  <si>
    <t>Дата окончания</t>
  </si>
  <si>
    <t>Наименование решения по КС</t>
  </si>
  <si>
    <t>Тип решения по КС</t>
  </si>
  <si>
    <t>№ решения по КС</t>
  </si>
  <si>
    <t>Дата принятия решения по КС</t>
  </si>
  <si>
    <t>Муниципальный район</t>
  </si>
  <si>
    <t>Муниципальное образование</t>
  </si>
  <si>
    <t>ОКТМО</t>
  </si>
  <si>
    <t>месяц</t>
  </si>
  <si>
    <t>план</t>
  </si>
  <si>
    <t>факт</t>
  </si>
  <si>
    <t>Населенный пункт</t>
  </si>
  <si>
    <t>улица, проезд, проспект, переулок, и т.п.</t>
  </si>
  <si>
    <t>дом, корпус, строение</t>
  </si>
  <si>
    <t xml:space="preserve">тыс.руб. </t>
  </si>
  <si>
    <t>%</t>
  </si>
  <si>
    <t>Всего в рамках ИП</t>
  </si>
  <si>
    <t>Всего</t>
  </si>
  <si>
    <t>Собственные средства</t>
  </si>
  <si>
    <t>1.1</t>
  </si>
  <si>
    <t>Прибыль направляемая на инвестиции</t>
  </si>
  <si>
    <t>1.2</t>
  </si>
  <si>
    <t>Амортизационные отчисления</t>
  </si>
  <si>
    <t>1.3</t>
  </si>
  <si>
    <t>Прочие собственные средства</t>
  </si>
  <si>
    <t>1.4</t>
  </si>
  <si>
    <t>За счет платы за технологическое присоединение</t>
  </si>
  <si>
    <t>2</t>
  </si>
  <si>
    <t>Привлеченные средства</t>
  </si>
  <si>
    <t>2.1</t>
  </si>
  <si>
    <t>Кредиты</t>
  </si>
  <si>
    <t>2.2</t>
  </si>
  <si>
    <t>Займы</t>
  </si>
  <si>
    <t>2.3</t>
  </si>
  <si>
    <t>Прочие привлеченные средства</t>
  </si>
  <si>
    <t>3</t>
  </si>
  <si>
    <t>Бюджетное финансирование</t>
  </si>
  <si>
    <t>3.1</t>
  </si>
  <si>
    <t>Федеральный бюджет</t>
  </si>
  <si>
    <t>3.2</t>
  </si>
  <si>
    <t>Бюджет субъекта РФ</t>
  </si>
  <si>
    <t>3.3</t>
  </si>
  <si>
    <t>Бюджет муниципального образования</t>
  </si>
  <si>
    <t>4</t>
  </si>
  <si>
    <t>Прочие источники финансирования</t>
  </si>
  <si>
    <t>4.1</t>
  </si>
  <si>
    <t>Лизинг</t>
  </si>
  <si>
    <t>4.2</t>
  </si>
  <si>
    <t>Прочие</t>
  </si>
  <si>
    <t>Всего в рамках КС</t>
  </si>
  <si>
    <t>Производство тепловой энергии</t>
  </si>
  <si>
    <t>Причины отклонений</t>
  </si>
  <si>
    <t>уточнения стоимости по результатам утвержденной проектно-сметной документации</t>
  </si>
  <si>
    <t>уточнения стоимости по результатам конкурсов, заключенных договоров (закупочных процедур)</t>
  </si>
  <si>
    <t>Прочее (наименование)</t>
  </si>
  <si>
    <t>Прочее, тыс.руб.</t>
  </si>
  <si>
    <t>Ссылка на обосновывающие материалы
(факт больше плана)</t>
  </si>
  <si>
    <t>Передача теплоэнергии по региональным тепловым сетям</t>
  </si>
  <si>
    <t>Прочие объекты и мероприятия, относимые к регулируемому виду деятельности</t>
  </si>
  <si>
    <t>Реконструкция или модернизация существующих объектов теплоснабжения в целях снижения уровня износа существующих объектов теплоснабжения</t>
  </si>
  <si>
    <t>реконструкция или модернизация существующих тепловых сетей</t>
  </si>
  <si>
    <t>Реконструкция теплотрассы с увеличением диаметра ТК-7-ТК-8-ТК-9 Лазо СМР</t>
  </si>
  <si>
    <t>город Новокузнецк</t>
  </si>
  <si>
    <t>32731000</t>
  </si>
  <si>
    <t>декабрь</t>
  </si>
  <si>
    <t>без привязки к объекту</t>
  </si>
  <si>
    <t>1</t>
  </si>
  <si>
    <t>-</t>
  </si>
  <si>
    <t>Реконструкция теплотрассы с увеличением диаметра ТК-8 Курако-ТК-14-Курако, Проектирование</t>
  </si>
  <si>
    <t>Реконструкция теплотрассы с увеличением диаметра ТК-8 Курако (ТК-1-пристроен)-К-3-ТК1-ТК-2-ТК-3-ТК-4-ТК-5-ТК-6-ТК-7-ТК-8-ТК-9-ТК-10-ТК-11-ТК-12-ТК-12-ТК-13-ТК-14-ТК-15-ТК-16-ТК-17-ТК-18 Строителей,проектирование</t>
  </si>
  <si>
    <t>Реконструкция теплотрассы с увеличением диаметра ТК-8-ТК-14 Курако (1 этап ТК-8-УТ-11 Курако) СМР</t>
  </si>
  <si>
    <t>Реконструкция теплотрассы с увеличением диаметра ТК-8-ТК-14 Курако (2 этап УТ-11-ТК-13 Курако) СМР</t>
  </si>
  <si>
    <t>Реконструкция теплотрассы с увеличением диаметра ТК-8-ТК-14 Курако (2 этап ТК-13-ТК-14 Курако) СМР</t>
  </si>
  <si>
    <t>Реконструкция теплотрассы с увеличением диаметра ЦТП ДОЗ (ул.ДОЗ 17Б)-К-18/4 ДОЗ. Проектирование</t>
  </si>
  <si>
    <t>Реконструкция теплотрассы с увеличением диаметра К-18/4 ДОЗ-К-18/5-К-18/6 ДОЗ К-18/4-К-18/7 ДОЗ. Проектирование</t>
  </si>
  <si>
    <t>Реконструкция теплотрассы с увеличением диаметра ЦТП ДОЗ (ул.ДОЗ 17 Б)-К-18/4 ДОЗ . СМР</t>
  </si>
  <si>
    <t>Реконструкция теплотрассы с увеличением диаметра К-18/4 ДОЗ-К-18/5-К-18/6 ДОЗ К-18/4-К-18/17 ДОЗ. СМР</t>
  </si>
  <si>
    <t>Реконструкция теплотрассы с увеличением диаметра ТК-8 Курако (ТК-Г пристроен)-К-3-ТК-1-ТК-2-ТК-3-ТК-4-ТК-5-ТК-6-ТК-7-ТК-8-ТК-9-ТК-10-ТК-11-ТК-12-ТК-13-ТК-14-ТК-15-ТК-16-ТК-17-ТК-18 Строителей (1этап ТК-8Курако (ТК-Г-пристроен) -К-3-ТК-1-ТК-2-ТК-3). СМР</t>
  </si>
  <si>
    <t>Реконструкция теплотрассы с увеличением диаметра ТК-5 Колхозный-ТК-6 (пересечение с ул. Орджоникидзе); ТК-6 (пересечение с ул. Орджоникидзе)-ТК-9 Орджоникидзе,Проектирование</t>
  </si>
  <si>
    <t>Реконструкция теплотрассы с увеличением диаметра ТК-8 Курако (ТК-1-пристроен)-К-3-ТК-1-ТК-2-ТК-3-ТК-4-ТК-5-ТК-6-ТК-7-ТК-8-ТК-9-ТК-10-ТК-11-ТК-12-ТК-13-ТК-14-ТК-15-ТК-16-ТК-17-ТК-18 Строителей.(2 этап ТК-3-ТК-4-ТК-5-ТК-6-ТК-7 Строителей),СМР</t>
  </si>
  <si>
    <t>Реконструкция теплотрассы с увеличением диаметра ТК-8 Курако (ТК-1-пристроен)-К-3-ТК-1-ТК-2-ТК-3-ТК-4-ТК-5-ТК-6-ТК-7-ТК-8-ТК-9-ТК-10-ТК-11-ТК-12-ТК-13-ТК-14-ТК-15-ТК-16-ТК-17-ТК-18 Строителей.(3 этап ТК-7-ТК-8-ТК-9-ТК-10-ТК-11-ТК-12 Строителей),СМР</t>
  </si>
  <si>
    <t>Реконструкция теплотрассы с увеличением диаметра ТК-8 Курако (ТК-1-пристроен)-К-3-ТК-1-ТК-2-ТК-3-ТК-4-ТК-5-ТК-6-ТК-7-ТК-8-ТК-9-ТК-10-ТК-11-ТК-12-ТК-13-ТК-14-ТК-15-ТК-16-ТК-17-ТК-18 Строителей.(4 этап ТК-12-ТК-13-ТК-14-ТК-15 Строителей),СМР</t>
  </si>
  <si>
    <t>Реконструкция теплотрассы с увеличением диаметра ТК-8 Курако (ТК-1-пристроен)-К-3-ТК-1-ТК-2-ТК-3-ТК-4-ТК-5-ТК-6-ТК-7-ТК-8-ТК-9-ТК-10-ТК-11-ТК-12-ТК-13-ТК-14-ТК-15-ТК-16-ТК-17-ТК-18 Строителей.(5 этап ТК-15-ТК-16-ТК-17-ТК-18 Строителей),СМР</t>
  </si>
  <si>
    <t>Реконструкция теплотрассы с увеличением диаметра ТК-5 Колхозный-ТК-6 (пересечение с ул. Орджоникидзе); ТК-6 (пересечение с ул. Орджоникидзе)-ТК-9 Орджоникидзе,СМР</t>
  </si>
  <si>
    <t>Реконструкция теплотрассы с увеличением диаметра ТК-14/7 Мира-ТК-14/9-ТК-14/10-ТК-14/11 Авиаторов,СМР</t>
  </si>
  <si>
    <t>Реконструкция теплотрассы с увеличением диаметра ТК-14/11 Авиаторов-ТК-14/12-ТК-14/13-ТК-14/14 Авиаторов, СМР</t>
  </si>
  <si>
    <t>Реконструкция теплотрассы с увеличением диаметра ТК-III-13 Тореза-ТК-9/1-пр. Советской Армии,36-транзит пр.Советской Армии,34, СМР</t>
  </si>
  <si>
    <t>Директор ООО ЭнергоТранзит" ________________________ В.Г. Мочалов</t>
  </si>
  <si>
    <r>
      <t xml:space="preserve">Всего утверждено на весь период реализации ИП (полная стоимость) </t>
    </r>
    <r>
      <rPr>
        <vertAlign val="superscript"/>
        <sz val="8"/>
        <rFont val="Times New Roman"/>
        <family val="1"/>
        <charset val="204"/>
      </rPr>
      <t>1</t>
    </r>
  </si>
  <si>
    <r>
      <t xml:space="preserve">Осталось профинансировать всего по ИП по результатам отчетного периода </t>
    </r>
    <r>
      <rPr>
        <vertAlign val="superscript"/>
        <sz val="8"/>
        <rFont val="Times New Roman"/>
        <family val="1"/>
        <charset val="204"/>
      </rPr>
      <t>3</t>
    </r>
  </si>
  <si>
    <r>
      <t xml:space="preserve">Отклонения </t>
    </r>
    <r>
      <rPr>
        <vertAlign val="superscript"/>
        <sz val="8"/>
        <rFont val="Times New Roman"/>
        <family val="1"/>
        <charset val="204"/>
      </rPr>
      <t>2</t>
    </r>
  </si>
  <si>
    <r>
      <t xml:space="preserve">Осталось профинансировать всего по результатам отчетного периода </t>
    </r>
    <r>
      <rPr>
        <vertAlign val="superscript"/>
        <sz val="8"/>
        <rFont val="Times New Roman"/>
        <family val="1"/>
        <charset val="204"/>
      </rPr>
      <t>3</t>
    </r>
  </si>
  <si>
    <r>
      <t xml:space="preserve">Отклонения </t>
    </r>
    <r>
      <rPr>
        <vertAlign val="superscript"/>
        <sz val="8"/>
        <rFont val="Times New Roman"/>
        <family val="1"/>
        <charset val="204"/>
      </rPr>
      <t>2</t>
    </r>
    <r>
      <rPr>
        <sz val="8"/>
        <color theme="1"/>
        <rFont val="Times New Roman"/>
        <family val="1"/>
        <charset val="204"/>
      </rPr>
      <t>, из них за счет:</t>
    </r>
  </si>
  <si>
    <t>L1_1_1</t>
  </si>
  <si>
    <t>L1_1_2</t>
  </si>
  <si>
    <t>L1_2_1</t>
  </si>
  <si>
    <t>L1_2_2</t>
  </si>
  <si>
    <t>L2_1_1</t>
  </si>
  <si>
    <t>L2_1_2</t>
  </si>
  <si>
    <t>L2_2_1_1</t>
  </si>
  <si>
    <t>L2_2_1_2</t>
  </si>
  <si>
    <t>L2_2_2_1</t>
  </si>
  <si>
    <t>L2_2_2_2</t>
  </si>
  <si>
    <t>L2_3_1_1</t>
  </si>
  <si>
    <t>L2_3_1_2</t>
  </si>
  <si>
    <t>L2_3_2_1</t>
  </si>
  <si>
    <t>L2_3_2_2</t>
  </si>
  <si>
    <t>№</t>
  </si>
  <si>
    <t>Цель ИП</t>
  </si>
  <si>
    <t>Показатели качества, надежности и бесперебойности,  энергетической эффективности</t>
  </si>
  <si>
    <t>Показатели надежности</t>
  </si>
  <si>
    <t xml:space="preserve">Показатели энергетической эффективности </t>
  </si>
  <si>
    <t>Количество прекращений подачи тепловой энергии, теплоносителя в результате технологических нарушений</t>
  </si>
  <si>
    <t>удельный расход топлива на производство единицы тепловой энергии</t>
  </si>
  <si>
    <t>Отношение величины технологических потерь к материальной характеристике тепловой сети</t>
  </si>
  <si>
    <t>Величина технологических потерь</t>
  </si>
  <si>
    <t>на тепловых сетях на 1 км тепловых сетей</t>
  </si>
  <si>
    <t>на источниках тепловой энергии на 1 Гкал/час установленной мощности</t>
  </si>
  <si>
    <t>при передаче тепловой энергии</t>
  </si>
  <si>
    <t>при передаче теплоносителя</t>
  </si>
  <si>
    <t>при передаче теплоносителя по тепловым сетям</t>
  </si>
  <si>
    <t>ед.в год/км</t>
  </si>
  <si>
    <t xml:space="preserve"> ед.в год/Гкал/час</t>
  </si>
  <si>
    <t>т.у.т./Гкал</t>
  </si>
  <si>
    <t>Гкал/кв.м</t>
  </si>
  <si>
    <t>тонн/кв.м</t>
  </si>
  <si>
    <t>Гкал/год</t>
  </si>
  <si>
    <t>тонн/год</t>
  </si>
  <si>
    <t>повышение надёжности и энергетической эффективности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</si>
</sst>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10"/>
      <name val="Tahoma"/>
      <family val="2"/>
      <charset val="204"/>
    </font>
    <font>
      <sz val="16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60"/>
      <name val="Tahoma"/>
      <family val="2"/>
      <charset val="204"/>
    </font>
    <font>
      <sz val="9"/>
      <color theme="0"/>
      <name val="Tahoma"/>
      <family val="2"/>
      <charset val="204"/>
    </font>
    <font>
      <sz val="10"/>
      <name val="Arial Cyr"/>
      <charset val="204"/>
    </font>
    <font>
      <sz val="16"/>
      <color indexed="9"/>
      <name val="Tahoma"/>
      <family val="2"/>
      <charset val="204"/>
    </font>
    <font>
      <sz val="10"/>
      <color theme="0"/>
      <name val="Wingdings 2"/>
      <family val="1"/>
      <charset val="2"/>
    </font>
    <font>
      <u/>
      <sz val="9"/>
      <color rgb="FF333399"/>
      <name val="Tahoma"/>
      <family val="2"/>
      <charset val="204"/>
    </font>
    <font>
      <b/>
      <sz val="14"/>
      <name val="Franklin Gothic Medium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indexed="62"/>
      <name val="Times New Roman"/>
      <family val="1"/>
      <charset val="204"/>
    </font>
    <font>
      <sz val="8"/>
      <color indexed="2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8"/>
      <color indexed="63"/>
      <name val="Tahoma"/>
      <family val="2"/>
      <charset val="204"/>
    </font>
    <font>
      <sz val="10"/>
      <name val="Arial"/>
      <family val="2"/>
      <charset val="204"/>
    </font>
    <font>
      <sz val="8"/>
      <color theme="0"/>
      <name val="Tahoma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sz val="8"/>
      <color indexed="9"/>
      <name val="Tahoma"/>
      <family val="2"/>
      <charset val="204"/>
    </font>
    <font>
      <vertAlign val="superscript"/>
      <sz val="9"/>
      <color indexed="63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lightDown">
        <fgColor indexed="22"/>
      </patternFill>
    </fill>
    <fill>
      <patternFill patternType="lightDown">
        <fgColor indexed="22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dotted">
        <color indexed="5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medium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/>
      <bottom/>
      <diagonal/>
    </border>
    <border>
      <left style="thin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/>
      <top style="medium">
        <color indexed="55"/>
      </top>
      <bottom style="thin">
        <color indexed="55"/>
      </bottom>
      <diagonal/>
    </border>
    <border>
      <left/>
      <right/>
      <top style="medium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</borders>
  <cellStyleXfs count="14">
    <xf numFmtId="0" fontId="0" fillId="0" borderId="0"/>
    <xf numFmtId="0" fontId="1" fillId="0" borderId="0">
      <alignment horizontal="left" vertical="center"/>
    </xf>
    <xf numFmtId="0" fontId="5" fillId="0" borderId="0"/>
    <xf numFmtId="0" fontId="1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Border="0">
      <alignment horizontal="center" vertical="center" wrapText="1"/>
    </xf>
    <xf numFmtId="0" fontId="7" fillId="0" borderId="7" applyBorder="0">
      <alignment horizontal="center" vertical="center" wrapText="1"/>
    </xf>
    <xf numFmtId="4" fontId="1" fillId="5" borderId="11" applyBorder="0">
      <alignment horizontal="right"/>
    </xf>
    <xf numFmtId="4" fontId="1" fillId="3" borderId="17" applyBorder="0">
      <alignment horizontal="right"/>
    </xf>
    <xf numFmtId="0" fontId="10" fillId="0" borderId="0"/>
    <xf numFmtId="0" fontId="25" fillId="0" borderId="0"/>
    <xf numFmtId="0" fontId="27" fillId="0" borderId="0"/>
    <xf numFmtId="0" fontId="5" fillId="0" borderId="0"/>
  </cellStyleXfs>
  <cellXfs count="259">
    <xf numFmtId="0" fontId="0" fillId="0" borderId="0" xfId="0"/>
    <xf numFmtId="0" fontId="2" fillId="0" borderId="0" xfId="1" applyNumberFormat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horizontal="left" vertical="center" wrapText="1"/>
    </xf>
    <xf numFmtId="0" fontId="2" fillId="0" borderId="0" xfId="1" applyFont="1" applyAlignment="1" applyProtection="1">
      <alignment vertical="center" wrapText="1"/>
    </xf>
    <xf numFmtId="0" fontId="2" fillId="0" borderId="0" xfId="1" applyFont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1" fillId="0" borderId="0" xfId="1" applyFont="1" applyAlignment="1" applyProtection="1">
      <alignment vertical="center" wrapText="1"/>
    </xf>
    <xf numFmtId="0" fontId="1" fillId="0" borderId="0" xfId="1" applyFont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vertical="center" wrapText="1"/>
    </xf>
    <xf numFmtId="0" fontId="1" fillId="0" borderId="0" xfId="1" applyFont="1" applyBorder="1" applyAlignment="1" applyProtection="1">
      <alignment vertical="center" wrapText="1"/>
    </xf>
    <xf numFmtId="0" fontId="1" fillId="0" borderId="0" xfId="1" applyFont="1" applyBorder="1" applyAlignment="1" applyProtection="1">
      <alignment horizontal="right" vertical="center"/>
    </xf>
    <xf numFmtId="0" fontId="4" fillId="2" borderId="0" xfId="1" applyFont="1" applyFill="1" applyBorder="1" applyAlignment="1" applyProtection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1" fillId="2" borderId="1" xfId="1" applyFont="1" applyFill="1" applyBorder="1" applyAlignment="1" applyProtection="1">
      <alignment horizontal="right" vertical="center" wrapText="1" indent="1"/>
    </xf>
    <xf numFmtId="0" fontId="8" fillId="2" borderId="1" xfId="1" applyFont="1" applyFill="1" applyBorder="1" applyAlignment="1" applyProtection="1">
      <alignment horizontal="center" vertical="center" wrapText="1"/>
    </xf>
    <xf numFmtId="0" fontId="9" fillId="0" borderId="0" xfId="1" applyFont="1" applyAlignment="1" applyProtection="1">
      <alignment vertical="center" wrapText="1"/>
    </xf>
    <xf numFmtId="0" fontId="1" fillId="2" borderId="0" xfId="1" applyFont="1" applyFill="1" applyBorder="1" applyAlignment="1" applyProtection="1">
      <alignment horizontal="right" vertical="center" wrapText="1" indent="1"/>
    </xf>
    <xf numFmtId="0" fontId="0" fillId="3" borderId="2" xfId="1" applyFont="1" applyFill="1" applyBorder="1" applyAlignment="1" applyProtection="1">
      <alignment horizontal="center" vertical="center"/>
    </xf>
    <xf numFmtId="0" fontId="7" fillId="2" borderId="3" xfId="1" applyFont="1" applyFill="1" applyBorder="1" applyAlignment="1" applyProtection="1">
      <alignment vertical="center" wrapText="1"/>
    </xf>
    <xf numFmtId="14" fontId="2" fillId="2" borderId="0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horizontal="center" vertic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4" xfId="1" applyFont="1" applyFill="1" applyBorder="1" applyAlignment="1" applyProtection="1">
      <alignment horizontal="right" vertical="center" wrapText="1" indent="1"/>
    </xf>
    <xf numFmtId="0" fontId="1" fillId="3" borderId="2" xfId="1" applyNumberFormat="1" applyFont="1" applyFill="1" applyBorder="1" applyAlignment="1" applyProtection="1">
      <alignment horizontal="center" vertical="center"/>
    </xf>
    <xf numFmtId="0" fontId="1" fillId="2" borderId="3" xfId="1" applyFont="1" applyFill="1" applyBorder="1" applyAlignment="1" applyProtection="1">
      <alignment vertical="center" wrapText="1"/>
    </xf>
    <xf numFmtId="0" fontId="0" fillId="3" borderId="5" xfId="1" applyNumberFormat="1" applyFont="1" applyFill="1" applyBorder="1" applyAlignment="1" applyProtection="1">
      <alignment horizontal="center" vertical="center"/>
    </xf>
    <xf numFmtId="0" fontId="0" fillId="2" borderId="3" xfId="1" applyFont="1" applyFill="1" applyBorder="1" applyAlignment="1" applyProtection="1">
      <alignment vertical="center" wrapText="1"/>
    </xf>
    <xf numFmtId="0" fontId="0" fillId="2" borderId="0" xfId="1" applyFont="1" applyFill="1" applyBorder="1" applyAlignment="1" applyProtection="1">
      <alignment horizontal="right" vertical="center" wrapText="1" indent="1"/>
    </xf>
    <xf numFmtId="0" fontId="0" fillId="3" borderId="2" xfId="3" applyNumberFormat="1" applyFont="1" applyFill="1" applyBorder="1" applyAlignment="1" applyProtection="1">
      <alignment horizontal="center" vertical="center" wrapText="1"/>
    </xf>
    <xf numFmtId="4" fontId="9" fillId="0" borderId="0" xfId="1" applyNumberFormat="1" applyFont="1" applyAlignment="1" applyProtection="1">
      <alignment vertical="center" wrapText="1"/>
    </xf>
    <xf numFmtId="0" fontId="3" fillId="0" borderId="0" xfId="1" applyFont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right" vertical="center" wrapText="1" indent="1"/>
    </xf>
    <xf numFmtId="14" fontId="1" fillId="2" borderId="0" xfId="1" applyNumberFormat="1" applyFont="1" applyFill="1" applyBorder="1" applyAlignment="1" applyProtection="1">
      <alignment horizontal="center" vertical="center" wrapText="1"/>
    </xf>
    <xf numFmtId="0" fontId="1" fillId="0" borderId="6" xfId="1" applyFont="1" applyBorder="1" applyAlignment="1" applyProtection="1">
      <alignment vertical="center" wrapText="1"/>
    </xf>
    <xf numFmtId="0" fontId="1" fillId="2" borderId="6" xfId="1" applyFont="1" applyFill="1" applyBorder="1" applyAlignment="1" applyProtection="1">
      <alignment horizontal="center" wrapText="1"/>
    </xf>
    <xf numFmtId="0" fontId="11" fillId="2" borderId="0" xfId="1" applyNumberFormat="1" applyFont="1" applyFill="1" applyBorder="1" applyAlignment="1" applyProtection="1">
      <alignment horizontal="center" vertical="center" wrapText="1"/>
    </xf>
    <xf numFmtId="0" fontId="0" fillId="3" borderId="2" xfId="1" applyFont="1" applyFill="1" applyBorder="1" applyAlignment="1" applyProtection="1">
      <alignment horizontal="center" vertical="center" wrapText="1"/>
    </xf>
    <xf numFmtId="14" fontId="1" fillId="2" borderId="3" xfId="1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Alignment="1" applyProtection="1">
      <alignment vertical="center"/>
    </xf>
    <xf numFmtId="0" fontId="12" fillId="0" borderId="0" xfId="1" applyFont="1" applyAlignment="1" applyProtection="1">
      <alignment vertical="center" wrapText="1"/>
    </xf>
    <xf numFmtId="49" fontId="1" fillId="3" borderId="2" xfId="1" applyNumberFormat="1" applyFont="1" applyFill="1" applyBorder="1" applyAlignment="1" applyProtection="1">
      <alignment horizontal="center" vertical="center" wrapText="1"/>
    </xf>
    <xf numFmtId="0" fontId="1" fillId="3" borderId="2" xfId="1" applyNumberFormat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Alignment="1" applyProtection="1">
      <alignment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14" fontId="1" fillId="3" borderId="2" xfId="1" applyNumberFormat="1" applyFont="1" applyFill="1" applyBorder="1" applyAlignment="1" applyProtection="1">
      <alignment horizontal="center" vertical="center" wrapText="1"/>
    </xf>
    <xf numFmtId="14" fontId="1" fillId="3" borderId="2" xfId="4" applyNumberFormat="1" applyFont="1" applyFill="1" applyBorder="1" applyAlignment="1" applyProtection="1">
      <alignment horizontal="center" vertical="center" wrapText="1"/>
    </xf>
    <xf numFmtId="0" fontId="1" fillId="0" borderId="1" xfId="4" applyNumberFormat="1" applyFont="1" applyFill="1" applyBorder="1" applyAlignment="1" applyProtection="1">
      <alignment horizontal="center" vertical="center" wrapText="1"/>
    </xf>
    <xf numFmtId="0" fontId="1" fillId="3" borderId="2" xfId="4" applyNumberFormat="1" applyFont="1" applyFill="1" applyBorder="1" applyAlignment="1" applyProtection="1">
      <alignment horizontal="center" vertical="center" wrapText="1"/>
    </xf>
    <xf numFmtId="0" fontId="1" fillId="3" borderId="5" xfId="1" applyNumberFormat="1" applyFont="1" applyFill="1" applyBorder="1" applyAlignment="1" applyProtection="1">
      <alignment horizontal="center" vertical="center" wrapText="1"/>
    </xf>
    <xf numFmtId="49" fontId="1" fillId="3" borderId="5" xfId="1" applyNumberFormat="1" applyFont="1" applyFill="1" applyBorder="1" applyAlignment="1" applyProtection="1">
      <alignment horizontal="center" vertical="center" wrapText="1"/>
    </xf>
    <xf numFmtId="14" fontId="1" fillId="3" borderId="5" xfId="1" applyNumberFormat="1" applyFont="1" applyFill="1" applyBorder="1" applyAlignment="1" applyProtection="1">
      <alignment horizontal="center" vertical="center" wrapText="1"/>
    </xf>
    <xf numFmtId="49" fontId="13" fillId="3" borderId="5" xfId="5" applyNumberFormat="1" applyFill="1" applyBorder="1" applyAlignment="1" applyProtection="1">
      <alignment horizontal="center" vertical="center" wrapText="1"/>
    </xf>
    <xf numFmtId="49" fontId="13" fillId="3" borderId="5" xfId="5" applyNumberForma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vertical="center" wrapText="1"/>
    </xf>
    <xf numFmtId="49" fontId="2" fillId="0" borderId="0" xfId="1" applyNumberFormat="1" applyFont="1" applyFill="1" applyBorder="1" applyAlignment="1" applyProtection="1">
      <alignment horizontal="left" vertical="center" wrapText="1"/>
    </xf>
    <xf numFmtId="49" fontId="4" fillId="2" borderId="0" xfId="1" applyNumberFormat="1" applyFont="1" applyFill="1" applyBorder="1" applyAlignment="1" applyProtection="1">
      <alignment horizontal="center" vertical="center" wrapText="1"/>
    </xf>
    <xf numFmtId="49" fontId="1" fillId="2" borderId="0" xfId="1" applyNumberFormat="1" applyFont="1" applyFill="1" applyBorder="1" applyAlignment="1" applyProtection="1">
      <alignment horizontal="right" vertical="center" wrapText="1" indent="1"/>
    </xf>
    <xf numFmtId="49" fontId="1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center" wrapText="1"/>
    </xf>
    <xf numFmtId="49" fontId="1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Border="1" applyAlignment="1" applyProtection="1">
      <alignment vertical="center" wrapText="1"/>
    </xf>
    <xf numFmtId="0" fontId="17" fillId="0" borderId="0" xfId="4" applyFont="1" applyFill="1" applyAlignment="1" applyProtection="1">
      <alignment vertical="center" wrapText="1"/>
    </xf>
    <xf numFmtId="0" fontId="17" fillId="0" borderId="0" xfId="4" applyFont="1" applyFill="1" applyAlignment="1" applyProtection="1">
      <alignment horizontal="left" vertical="center" wrapText="1" indent="1"/>
    </xf>
    <xf numFmtId="0" fontId="17" fillId="2" borderId="0" xfId="4" applyFont="1" applyFill="1" applyBorder="1" applyAlignment="1" applyProtection="1">
      <alignment vertical="center" wrapText="1"/>
    </xf>
    <xf numFmtId="0" fontId="17" fillId="2" borderId="0" xfId="4" applyFont="1" applyFill="1" applyBorder="1" applyAlignment="1" applyProtection="1">
      <alignment horizontal="right" vertical="center" wrapText="1"/>
    </xf>
    <xf numFmtId="0" fontId="17" fillId="0" borderId="0" xfId="6" applyFont="1" applyFill="1" applyBorder="1" applyAlignment="1" applyProtection="1">
      <alignment horizontal="left" vertical="center"/>
    </xf>
    <xf numFmtId="0" fontId="18" fillId="0" borderId="0" xfId="6" applyFont="1" applyFill="1" applyBorder="1" applyAlignment="1" applyProtection="1">
      <alignment horizontal="left" vertical="center"/>
    </xf>
    <xf numFmtId="0" fontId="18" fillId="0" borderId="0" xfId="6" applyFont="1" applyFill="1" applyBorder="1" applyAlignment="1" applyProtection="1">
      <alignment horizontal="center" vertical="center" wrapText="1"/>
    </xf>
    <xf numFmtId="0" fontId="17" fillId="0" borderId="0" xfId="6" applyFont="1" applyFill="1" applyBorder="1" applyAlignment="1" applyProtection="1">
      <alignment vertical="center"/>
    </xf>
    <xf numFmtId="0" fontId="19" fillId="0" borderId="0" xfId="4" applyFont="1" applyFill="1" applyBorder="1" applyAlignment="1" applyProtection="1">
      <alignment vertical="center"/>
    </xf>
    <xf numFmtId="0" fontId="17" fillId="0" borderId="0" xfId="6" applyFont="1" applyFill="1" applyBorder="1" applyAlignment="1" applyProtection="1">
      <alignment horizontal="center" vertical="center" wrapText="1"/>
    </xf>
    <xf numFmtId="0" fontId="17" fillId="2" borderId="0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0" borderId="2" xfId="7" applyFont="1" applyFill="1" applyBorder="1" applyAlignment="1" applyProtection="1">
      <alignment horizontal="center" vertical="center" wrapText="1"/>
    </xf>
    <xf numFmtId="0" fontId="19" fillId="0" borderId="2" xfId="7" applyFont="1" applyFill="1" applyBorder="1" applyAlignment="1" applyProtection="1">
      <alignment horizontal="center" vertical="center" wrapText="1"/>
    </xf>
    <xf numFmtId="0" fontId="19" fillId="0" borderId="1" xfId="7" applyFont="1" applyFill="1" applyBorder="1" applyAlignment="1" applyProtection="1">
      <alignment horizontal="center" vertical="center" wrapText="1"/>
    </xf>
    <xf numFmtId="0" fontId="17" fillId="0" borderId="1" xfId="7" applyFont="1" applyFill="1" applyBorder="1" applyAlignment="1" applyProtection="1">
      <alignment horizontal="center" vertical="center" wrapText="1"/>
    </xf>
    <xf numFmtId="0" fontId="19" fillId="0" borderId="2" xfId="7" applyFont="1" applyFill="1" applyBorder="1" applyAlignment="1" applyProtection="1">
      <alignment vertical="center" wrapText="1"/>
    </xf>
    <xf numFmtId="0" fontId="19" fillId="2" borderId="1" xfId="4" applyFont="1" applyFill="1" applyBorder="1" applyAlignment="1" applyProtection="1">
      <alignment horizontal="center" vertical="center" wrapText="1"/>
    </xf>
    <xf numFmtId="0" fontId="19" fillId="0" borderId="8" xfId="7" applyFont="1" applyFill="1" applyBorder="1" applyAlignment="1" applyProtection="1">
      <alignment horizontal="center" vertical="center" wrapText="1"/>
    </xf>
    <xf numFmtId="0" fontId="19" fillId="0" borderId="9" xfId="7" applyFont="1" applyFill="1" applyBorder="1" applyAlignment="1" applyProtection="1">
      <alignment horizontal="center" vertical="center" wrapText="1"/>
    </xf>
    <xf numFmtId="0" fontId="19" fillId="0" borderId="10" xfId="7" applyFont="1" applyFill="1" applyBorder="1" applyAlignment="1" applyProtection="1">
      <alignment horizontal="center" vertical="center" wrapText="1"/>
    </xf>
    <xf numFmtId="4" fontId="17" fillId="0" borderId="3" xfId="8" applyFont="1" applyFill="1" applyBorder="1" applyAlignment="1" applyProtection="1">
      <alignment vertical="center" wrapText="1"/>
    </xf>
    <xf numFmtId="4" fontId="17" fillId="0" borderId="0" xfId="8" applyFont="1" applyFill="1" applyBorder="1" applyAlignment="1" applyProtection="1">
      <alignment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center" vertical="center" wrapText="1"/>
    </xf>
    <xf numFmtId="0" fontId="19" fillId="0" borderId="2" xfId="7" applyFont="1" applyFill="1" applyBorder="1" applyAlignment="1" applyProtection="1">
      <alignment horizontal="center" vertical="center" wrapText="1"/>
    </xf>
    <xf numFmtId="0" fontId="19" fillId="0" borderId="3" xfId="7" applyFont="1" applyFill="1" applyBorder="1" applyAlignment="1" applyProtection="1">
      <alignment horizontal="center" vertical="center" wrapText="1"/>
    </xf>
    <xf numFmtId="0" fontId="19" fillId="0" borderId="3" xfId="7" applyFont="1" applyFill="1" applyBorder="1" applyAlignment="1" applyProtection="1">
      <alignment horizontal="center" vertical="center" wrapText="1"/>
    </xf>
    <xf numFmtId="0" fontId="17" fillId="2" borderId="0" xfId="4" applyFont="1" applyFill="1" applyBorder="1" applyAlignment="1" applyProtection="1">
      <alignment horizontal="center" vertical="center" wrapText="1"/>
    </xf>
    <xf numFmtId="0" fontId="19" fillId="0" borderId="12" xfId="7" applyFont="1" applyFill="1" applyBorder="1" applyAlignment="1" applyProtection="1">
      <alignment horizontal="center" vertical="center" wrapText="1"/>
    </xf>
    <xf numFmtId="0" fontId="19" fillId="0" borderId="13" xfId="7" applyFont="1" applyFill="1" applyBorder="1" applyAlignment="1" applyProtection="1">
      <alignment horizontal="center" vertical="center" wrapText="1"/>
    </xf>
    <xf numFmtId="0" fontId="17" fillId="6" borderId="3" xfId="4" applyFont="1" applyFill="1" applyBorder="1" applyAlignment="1" applyProtection="1">
      <alignment horizontal="center" vertical="center" wrapText="1"/>
    </xf>
    <xf numFmtId="0" fontId="17" fillId="6" borderId="0" xfId="4" applyFont="1" applyFill="1" applyBorder="1" applyAlignment="1" applyProtection="1">
      <alignment horizontal="center" vertical="center" wrapText="1"/>
    </xf>
    <xf numFmtId="0" fontId="17" fillId="6" borderId="0" xfId="7" applyFont="1" applyFill="1" applyBorder="1" applyAlignment="1" applyProtection="1">
      <alignment horizontal="center" vertical="center" wrapText="1"/>
    </xf>
    <xf numFmtId="0" fontId="19" fillId="6" borderId="1" xfId="7" applyFont="1" applyFill="1" applyBorder="1" applyAlignment="1" applyProtection="1">
      <alignment horizontal="center" vertical="center" wrapText="1"/>
    </xf>
    <xf numFmtId="0" fontId="19" fillId="6" borderId="0" xfId="7" applyFont="1" applyFill="1" applyBorder="1" applyAlignment="1" applyProtection="1">
      <alignment horizontal="center" vertical="center" wrapText="1"/>
    </xf>
    <xf numFmtId="0" fontId="19" fillId="6" borderId="14" xfId="7" applyFont="1" applyFill="1" applyBorder="1" applyAlignment="1" applyProtection="1">
      <alignment horizontal="center" vertical="center" wrapText="1"/>
    </xf>
    <xf numFmtId="0" fontId="17" fillId="6" borderId="15" xfId="4" applyFont="1" applyFill="1" applyBorder="1" applyAlignment="1" applyProtection="1">
      <alignment horizontal="center" vertical="center" wrapText="1"/>
    </xf>
    <xf numFmtId="0" fontId="18" fillId="7" borderId="1" xfId="6" applyFont="1" applyFill="1" applyBorder="1" applyAlignment="1" applyProtection="1">
      <alignment horizontal="left" vertical="center" wrapText="1" indent="1"/>
    </xf>
    <xf numFmtId="0" fontId="19" fillId="6" borderId="15" xfId="7" applyFont="1" applyFill="1" applyBorder="1" applyAlignment="1" applyProtection="1">
      <alignment horizontal="center" vertical="center" wrapText="1"/>
    </xf>
    <xf numFmtId="0" fontId="19" fillId="6" borderId="10" xfId="7" applyFont="1" applyFill="1" applyBorder="1" applyAlignment="1" applyProtection="1">
      <alignment horizontal="center" vertical="center" wrapText="1"/>
    </xf>
    <xf numFmtId="0" fontId="17" fillId="0" borderId="2" xfId="4" applyFont="1" applyFill="1" applyBorder="1" applyAlignment="1" applyProtection="1">
      <alignment vertical="center" wrapText="1"/>
    </xf>
    <xf numFmtId="0" fontId="17" fillId="0" borderId="1" xfId="4" applyFont="1" applyFill="1" applyBorder="1" applyAlignment="1" applyProtection="1">
      <alignment vertical="center" wrapText="1"/>
    </xf>
    <xf numFmtId="0" fontId="18" fillId="0" borderId="1" xfId="4" applyFont="1" applyFill="1" applyBorder="1" applyAlignment="1" applyProtection="1">
      <alignment vertical="center" wrapText="1"/>
    </xf>
    <xf numFmtId="0" fontId="18" fillId="0" borderId="2" xfId="4" applyFont="1" applyFill="1" applyBorder="1" applyAlignment="1" applyProtection="1">
      <alignment vertical="center" wrapText="1"/>
    </xf>
    <xf numFmtId="0" fontId="18" fillId="0" borderId="16" xfId="4" applyFont="1" applyFill="1" applyBorder="1" applyAlignment="1" applyProtection="1">
      <alignment vertical="center" wrapText="1"/>
    </xf>
    <xf numFmtId="4" fontId="18" fillId="3" borderId="2" xfId="9" applyFont="1" applyBorder="1" applyAlignment="1" applyProtection="1">
      <alignment horizontal="right" vertical="center" wrapText="1"/>
    </xf>
    <xf numFmtId="4" fontId="18" fillId="3" borderId="13" xfId="9" applyFont="1" applyBorder="1" applyAlignment="1" applyProtection="1">
      <alignment horizontal="right" vertical="center" wrapText="1"/>
    </xf>
    <xf numFmtId="4" fontId="17" fillId="0" borderId="3" xfId="8" applyFont="1" applyFill="1" applyBorder="1" applyAlignment="1" applyProtection="1">
      <alignment horizontal="center" vertical="center" wrapText="1"/>
    </xf>
    <xf numFmtId="4" fontId="18" fillId="0" borderId="0" xfId="8" applyFont="1" applyFill="1" applyBorder="1" applyAlignment="1" applyProtection="1">
      <alignment horizontal="center" vertical="center" wrapText="1"/>
    </xf>
    <xf numFmtId="49" fontId="18" fillId="0" borderId="2" xfId="4" applyNumberFormat="1" applyFont="1" applyFill="1" applyBorder="1" applyAlignment="1" applyProtection="1">
      <alignment horizontal="center" vertical="center" wrapText="1"/>
    </xf>
    <xf numFmtId="49" fontId="18" fillId="0" borderId="1" xfId="4" applyNumberFormat="1" applyFont="1" applyFill="1" applyBorder="1" applyAlignment="1" applyProtection="1">
      <alignment horizontal="center" vertical="center" wrapText="1"/>
    </xf>
    <xf numFmtId="4" fontId="18" fillId="3" borderId="2" xfId="8" applyFont="1" applyFill="1" applyBorder="1" applyAlignment="1" applyProtection="1">
      <alignment horizontal="right" vertical="center" wrapText="1"/>
    </xf>
    <xf numFmtId="4" fontId="18" fillId="3" borderId="13" xfId="8" applyFont="1" applyFill="1" applyBorder="1" applyAlignment="1" applyProtection="1">
      <alignment horizontal="right" vertical="center" wrapText="1"/>
    </xf>
    <xf numFmtId="0" fontId="17" fillId="0" borderId="3" xfId="4" applyFont="1" applyFill="1" applyBorder="1" applyAlignment="1" applyProtection="1">
      <alignment vertical="center" wrapText="1"/>
    </xf>
    <xf numFmtId="0" fontId="17" fillId="0" borderId="0" xfId="4" applyFont="1" applyFill="1" applyBorder="1" applyAlignment="1" applyProtection="1">
      <alignment vertical="center" wrapText="1"/>
    </xf>
    <xf numFmtId="49" fontId="19" fillId="0" borderId="2" xfId="4" applyNumberFormat="1" applyFont="1" applyFill="1" applyBorder="1" applyAlignment="1" applyProtection="1">
      <alignment horizontal="center" vertical="center" wrapText="1"/>
    </xf>
    <xf numFmtId="0" fontId="19" fillId="0" borderId="1" xfId="4" applyFont="1" applyFill="1" applyBorder="1" applyAlignment="1" applyProtection="1">
      <alignment vertical="center" wrapText="1"/>
    </xf>
    <xf numFmtId="0" fontId="19" fillId="0" borderId="2" xfId="4" applyFont="1" applyFill="1" applyBorder="1" applyAlignment="1" applyProtection="1">
      <alignment vertical="center" wrapText="1"/>
    </xf>
    <xf numFmtId="49" fontId="19" fillId="0" borderId="1" xfId="4" applyNumberFormat="1" applyFont="1" applyFill="1" applyBorder="1" applyAlignment="1" applyProtection="1">
      <alignment horizontal="center" vertical="center" wrapText="1"/>
    </xf>
    <xf numFmtId="0" fontId="19" fillId="0" borderId="2" xfId="4" applyFont="1" applyFill="1" applyBorder="1" applyAlignment="1" applyProtection="1">
      <alignment horizontal="left" vertical="center" wrapText="1" indent="1"/>
    </xf>
    <xf numFmtId="0" fontId="19" fillId="0" borderId="1" xfId="4" applyFont="1" applyFill="1" applyBorder="1" applyAlignment="1" applyProtection="1">
      <alignment horizontal="left" vertical="center" wrapText="1" indent="1"/>
    </xf>
    <xf numFmtId="0" fontId="19" fillId="0" borderId="16" xfId="4" applyFont="1" applyFill="1" applyBorder="1" applyAlignment="1" applyProtection="1">
      <alignment horizontal="left" vertical="center" wrapText="1" indent="1"/>
    </xf>
    <xf numFmtId="4" fontId="17" fillId="3" borderId="2" xfId="8" applyFont="1" applyFill="1" applyBorder="1" applyAlignment="1" applyProtection="1">
      <alignment horizontal="right" vertical="center" wrapText="1"/>
    </xf>
    <xf numFmtId="4" fontId="17" fillId="3" borderId="13" xfId="8" applyFont="1" applyFill="1" applyBorder="1" applyAlignment="1" applyProtection="1">
      <alignment horizontal="right" vertical="center" wrapText="1"/>
    </xf>
    <xf numFmtId="4" fontId="17" fillId="3" borderId="2" xfId="9" applyFont="1" applyBorder="1" applyAlignment="1" applyProtection="1">
      <alignment horizontal="right" vertical="center" wrapText="1"/>
    </xf>
    <xf numFmtId="0" fontId="21" fillId="0" borderId="0" xfId="4" applyFont="1" applyFill="1" applyAlignment="1" applyProtection="1">
      <alignment vertical="center"/>
    </xf>
    <xf numFmtId="0" fontId="17" fillId="0" borderId="2" xfId="4" applyFont="1" applyFill="1" applyBorder="1" applyAlignment="1" applyProtection="1">
      <alignment horizontal="left" vertical="center" wrapText="1" indent="1"/>
    </xf>
    <xf numFmtId="0" fontId="17" fillId="0" borderId="1" xfId="4" applyFont="1" applyFill="1" applyBorder="1" applyAlignment="1" applyProtection="1">
      <alignment horizontal="left" vertical="center" wrapText="1" indent="1"/>
    </xf>
    <xf numFmtId="0" fontId="17" fillId="0" borderId="16" xfId="4" applyFont="1" applyFill="1" applyBorder="1" applyAlignment="1" applyProtection="1">
      <alignment horizontal="left" vertical="center" wrapText="1" indent="1"/>
    </xf>
    <xf numFmtId="0" fontId="21" fillId="0" borderId="0" xfId="4" applyFont="1" applyFill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0" xfId="4" applyFont="1" applyFill="1" applyBorder="1" applyAlignment="1" applyProtection="1">
      <alignment horizontal="left" vertical="center" wrapText="1" indent="1"/>
    </xf>
    <xf numFmtId="4" fontId="17" fillId="3" borderId="5" xfId="9" applyFont="1" applyBorder="1" applyAlignment="1" applyProtection="1">
      <alignment horizontal="right" vertical="center" wrapText="1"/>
    </xf>
    <xf numFmtId="0" fontId="17" fillId="2" borderId="1" xfId="4" applyFont="1" applyFill="1" applyBorder="1" applyAlignment="1" applyProtection="1">
      <alignment vertical="center" wrapText="1"/>
    </xf>
    <xf numFmtId="0" fontId="18" fillId="2" borderId="1" xfId="4" applyFont="1" applyFill="1" applyBorder="1" applyAlignment="1" applyProtection="1">
      <alignment horizontal="center" wrapText="1"/>
    </xf>
    <xf numFmtId="0" fontId="17" fillId="7" borderId="2" xfId="6" applyFont="1" applyFill="1" applyBorder="1" applyAlignment="1" applyProtection="1">
      <alignment horizontal="left" vertical="center" indent="1"/>
    </xf>
    <xf numFmtId="0" fontId="17" fillId="7" borderId="1" xfId="6" applyFont="1" applyFill="1" applyBorder="1" applyAlignment="1" applyProtection="1">
      <alignment horizontal="left" vertical="center" indent="1"/>
    </xf>
    <xf numFmtId="0" fontId="17" fillId="7" borderId="1" xfId="6" applyFont="1" applyFill="1" applyBorder="1" applyAlignment="1" applyProtection="1">
      <alignment horizontal="left" vertical="center" wrapText="1" indent="1"/>
    </xf>
    <xf numFmtId="0" fontId="19" fillId="0" borderId="13" xfId="7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2" xfId="4" applyFont="1" applyFill="1" applyBorder="1" applyAlignment="1" applyProtection="1">
      <alignment horizontal="center" vertical="center" wrapText="1"/>
    </xf>
    <xf numFmtId="0" fontId="19" fillId="0" borderId="1" xfId="4" applyFont="1" applyFill="1" applyBorder="1" applyAlignment="1" applyProtection="1">
      <alignment horizontal="center" vertical="center" wrapText="1"/>
    </xf>
    <xf numFmtId="0" fontId="19" fillId="0" borderId="19" xfId="7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2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vertical="center" wrapText="1"/>
    </xf>
    <xf numFmtId="0" fontId="18" fillId="0" borderId="1" xfId="4" applyFont="1" applyFill="1" applyBorder="1" applyAlignment="1" applyProtection="1">
      <alignment horizontal="center" vertical="center" wrapText="1"/>
    </xf>
    <xf numFmtId="4" fontId="18" fillId="0" borderId="13" xfId="9" applyFont="1" applyFill="1" applyBorder="1" applyAlignment="1" applyProtection="1">
      <alignment horizontal="right" vertical="center" wrapText="1"/>
    </xf>
    <xf numFmtId="4" fontId="18" fillId="0" borderId="2" xfId="9" applyFont="1" applyFill="1" applyBorder="1" applyAlignment="1" applyProtection="1">
      <alignment horizontal="right" vertical="center" wrapText="1"/>
    </xf>
    <xf numFmtId="0" fontId="19" fillId="2" borderId="0" xfId="4" applyFont="1" applyFill="1" applyBorder="1" applyAlignment="1" applyProtection="1">
      <alignment vertical="center"/>
    </xf>
    <xf numFmtId="0" fontId="17" fillId="8" borderId="20" xfId="4" applyFont="1" applyFill="1" applyBorder="1" applyAlignment="1" applyProtection="1">
      <alignment vertical="center" wrapText="1"/>
    </xf>
    <xf numFmtId="0" fontId="22" fillId="8" borderId="21" xfId="0" applyFont="1" applyFill="1" applyBorder="1" applyAlignment="1" applyProtection="1">
      <alignment horizontal="center" vertical="top"/>
    </xf>
    <xf numFmtId="4" fontId="17" fillId="8" borderId="21" xfId="8" applyFont="1" applyFill="1" applyBorder="1" applyAlignment="1" applyProtection="1">
      <alignment horizontal="center" vertical="center" wrapText="1"/>
    </xf>
    <xf numFmtId="4" fontId="17" fillId="9" borderId="21" xfId="8" applyFont="1" applyFill="1" applyBorder="1" applyAlignment="1" applyProtection="1">
      <alignment horizontal="center" vertical="center" wrapText="1"/>
    </xf>
    <xf numFmtId="0" fontId="18" fillId="2" borderId="1" xfId="4" applyFont="1" applyFill="1" applyBorder="1" applyAlignment="1" applyProtection="1">
      <alignment horizontal="left"/>
    </xf>
    <xf numFmtId="4" fontId="17" fillId="0" borderId="1" xfId="8" applyFont="1" applyFill="1" applyBorder="1" applyAlignment="1" applyProtection="1">
      <alignment horizontal="right" vertical="center" wrapText="1"/>
    </xf>
    <xf numFmtId="0" fontId="17" fillId="0" borderId="1" xfId="10" applyFont="1" applyFill="1" applyBorder="1" applyAlignment="1" applyProtection="1">
      <alignment horizontal="left" vertical="center" wrapText="1" indent="1"/>
    </xf>
    <xf numFmtId="0" fontId="19" fillId="0" borderId="22" xfId="7" applyFont="1" applyFill="1" applyBorder="1" applyAlignment="1" applyProtection="1">
      <alignment horizontal="center" vertical="center" wrapText="1"/>
    </xf>
    <xf numFmtId="0" fontId="17" fillId="8" borderId="2" xfId="4" applyFont="1" applyFill="1" applyBorder="1" applyAlignment="1" applyProtection="1">
      <alignment vertical="center" wrapText="1"/>
    </xf>
    <xf numFmtId="0" fontId="22" fillId="8" borderId="1" xfId="0" applyFont="1" applyFill="1" applyBorder="1" applyAlignment="1" applyProtection="1">
      <alignment horizontal="center" vertical="top"/>
    </xf>
    <xf numFmtId="4" fontId="17" fillId="8" borderId="1" xfId="8" applyFont="1" applyFill="1" applyBorder="1" applyAlignment="1" applyProtection="1">
      <alignment horizontal="center" vertical="center" wrapText="1"/>
    </xf>
    <xf numFmtId="0" fontId="23" fillId="2" borderId="0" xfId="4" applyFont="1" applyFill="1" applyBorder="1" applyAlignment="1" applyProtection="1">
      <alignment horizontal="center" vertical="center" wrapText="1"/>
    </xf>
    <xf numFmtId="49" fontId="17" fillId="2" borderId="20" xfId="4" applyNumberFormat="1" applyFont="1" applyFill="1" applyBorder="1" applyAlignment="1" applyProtection="1">
      <alignment horizontal="center" vertical="center" wrapText="1"/>
    </xf>
    <xf numFmtId="49" fontId="17" fillId="2" borderId="20" xfId="4" applyNumberFormat="1" applyFont="1" applyFill="1" applyBorder="1" applyAlignment="1" applyProtection="1">
      <alignment horizontal="left" vertical="center" wrapText="1"/>
    </xf>
    <xf numFmtId="49" fontId="17" fillId="2" borderId="23" xfId="4" applyNumberFormat="1" applyFont="1" applyFill="1" applyBorder="1" applyAlignment="1" applyProtection="1">
      <alignment horizontal="center" vertical="center" wrapText="1"/>
    </xf>
    <xf numFmtId="49" fontId="17" fillId="4" borderId="20" xfId="4" applyNumberFormat="1" applyFont="1" applyFill="1" applyBorder="1" applyAlignment="1" applyProtection="1">
      <alignment horizontal="center" vertical="center" wrapText="1"/>
      <protection locked="0"/>
    </xf>
    <xf numFmtId="4" fontId="17" fillId="0" borderId="20" xfId="4" applyNumberFormat="1" applyFont="1" applyFill="1" applyBorder="1" applyAlignment="1" applyProtection="1">
      <alignment horizontal="right" vertical="center" wrapText="1"/>
    </xf>
    <xf numFmtId="4" fontId="17" fillId="4" borderId="20" xfId="4" applyNumberFormat="1" applyFont="1" applyFill="1" applyBorder="1" applyAlignment="1" applyProtection="1">
      <alignment horizontal="right" vertical="center" wrapText="1"/>
      <protection locked="0"/>
    </xf>
    <xf numFmtId="0" fontId="17" fillId="0" borderId="24" xfId="4" applyFont="1" applyFill="1" applyBorder="1" applyAlignment="1" applyProtection="1">
      <alignment vertical="center" wrapText="1"/>
    </xf>
    <xf numFmtId="0" fontId="17" fillId="0" borderId="25" xfId="4" applyFont="1" applyFill="1" applyBorder="1" applyAlignment="1" applyProtection="1">
      <alignment vertical="center" wrapText="1"/>
    </xf>
    <xf numFmtId="0" fontId="21" fillId="0" borderId="3" xfId="4" applyFont="1" applyFill="1" applyBorder="1" applyAlignment="1" applyProtection="1">
      <alignment vertical="center" wrapText="1"/>
    </xf>
    <xf numFmtId="49" fontId="17" fillId="2" borderId="3" xfId="4" applyNumberFormat="1" applyFont="1" applyFill="1" applyBorder="1" applyAlignment="1" applyProtection="1">
      <alignment horizontal="center" vertical="center" wrapText="1"/>
    </xf>
    <xf numFmtId="49" fontId="17" fillId="2" borderId="3" xfId="4" applyNumberFormat="1" applyFont="1" applyFill="1" applyBorder="1" applyAlignment="1" applyProtection="1">
      <alignment horizontal="left" vertical="center" wrapText="1"/>
    </xf>
    <xf numFmtId="49" fontId="17" fillId="2" borderId="12" xfId="4" applyNumberFormat="1" applyFont="1" applyFill="1" applyBorder="1" applyAlignment="1" applyProtection="1">
      <alignment horizontal="center" vertical="center" wrapText="1"/>
    </xf>
    <xf numFmtId="49" fontId="17" fillId="4" borderId="3" xfId="4" applyNumberFormat="1" applyFont="1" applyFill="1" applyBorder="1" applyAlignment="1" applyProtection="1">
      <alignment horizontal="center" vertical="center" wrapText="1"/>
      <protection locked="0"/>
    </xf>
    <xf numFmtId="4" fontId="17" fillId="0" borderId="3" xfId="4" applyNumberFormat="1" applyFont="1" applyFill="1" applyBorder="1" applyAlignment="1" applyProtection="1">
      <alignment horizontal="right" vertical="center" wrapText="1"/>
    </xf>
    <xf numFmtId="4" fontId="17" fillId="4" borderId="3" xfId="4" applyNumberFormat="1" applyFont="1" applyFill="1" applyBorder="1" applyAlignment="1" applyProtection="1">
      <alignment horizontal="right" vertical="center" wrapText="1"/>
      <protection locked="0"/>
    </xf>
    <xf numFmtId="4" fontId="17" fillId="0" borderId="8" xfId="4" applyNumberFormat="1" applyFont="1" applyFill="1" applyBorder="1" applyAlignment="1" applyProtection="1">
      <alignment horizontal="center" vertical="top" wrapText="1"/>
    </xf>
    <xf numFmtId="3" fontId="17" fillId="0" borderId="8" xfId="4" applyNumberFormat="1" applyFont="1" applyFill="1" applyBorder="1" applyAlignment="1" applyProtection="1">
      <alignment horizontal="center" vertical="center" wrapText="1"/>
    </xf>
    <xf numFmtId="49" fontId="17" fillId="0" borderId="8" xfId="4" applyNumberFormat="1" applyFont="1" applyFill="1" applyBorder="1" applyAlignment="1" applyProtection="1">
      <alignment horizontal="center" vertical="center" wrapText="1"/>
    </xf>
    <xf numFmtId="0" fontId="19" fillId="0" borderId="18" xfId="4" applyFont="1" applyFill="1" applyBorder="1" applyAlignment="1" applyProtection="1">
      <alignment horizontal="left" vertical="center" indent="1"/>
    </xf>
    <xf numFmtId="0" fontId="21" fillId="0" borderId="14" xfId="4" applyFont="1" applyFill="1" applyBorder="1" applyAlignment="1" applyProtection="1">
      <alignment horizontal="left" vertical="center" indent="1"/>
    </xf>
    <xf numFmtId="0" fontId="17" fillId="0" borderId="14" xfId="4" applyFont="1" applyFill="1" applyBorder="1" applyAlignment="1" applyProtection="1">
      <alignment vertical="center"/>
    </xf>
    <xf numFmtId="0" fontId="17" fillId="0" borderId="14" xfId="4" applyFont="1" applyFill="1" applyBorder="1" applyAlignment="1" applyProtection="1">
      <alignment vertical="center" wrapText="1"/>
    </xf>
    <xf numFmtId="49" fontId="21" fillId="0" borderId="0" xfId="4" applyNumberFormat="1" applyFont="1" applyFill="1" applyAlignment="1" applyProtection="1">
      <alignment horizontal="center" vertical="center" wrapText="1"/>
    </xf>
    <xf numFmtId="4" fontId="17" fillId="0" borderId="12" xfId="4" applyNumberFormat="1" applyFont="1" applyFill="1" applyBorder="1" applyAlignment="1" applyProtection="1">
      <alignment horizontal="center" vertical="top" wrapText="1"/>
    </xf>
    <xf numFmtId="3" fontId="17" fillId="0" borderId="12" xfId="4" applyNumberFormat="1" applyFont="1" applyFill="1" applyBorder="1" applyAlignment="1" applyProtection="1">
      <alignment horizontal="center" vertical="center" wrapText="1"/>
    </xf>
    <xf numFmtId="49" fontId="17" fillId="0" borderId="12" xfId="4" applyNumberFormat="1" applyFont="1" applyFill="1" applyBorder="1" applyAlignment="1" applyProtection="1">
      <alignment horizontal="center" vertical="center" wrapText="1"/>
    </xf>
    <xf numFmtId="49" fontId="17" fillId="0" borderId="0" xfId="4" applyNumberFormat="1" applyFont="1" applyFill="1" applyBorder="1" applyAlignment="1" applyProtection="1">
      <alignment horizontal="center" vertical="center" wrapText="1"/>
    </xf>
    <xf numFmtId="49" fontId="19" fillId="0" borderId="5" xfId="4" applyNumberFormat="1" applyFont="1" applyFill="1" applyBorder="1" applyAlignment="1" applyProtection="1">
      <alignment horizontal="center" vertical="center" wrapText="1"/>
    </xf>
    <xf numFmtId="0" fontId="17" fillId="0" borderId="5" xfId="4" applyNumberFormat="1" applyFont="1" applyFill="1" applyBorder="1" applyAlignment="1" applyProtection="1">
      <alignment vertical="center" wrapText="1"/>
    </xf>
    <xf numFmtId="0" fontId="17" fillId="0" borderId="18" xfId="4" applyNumberFormat="1" applyFont="1" applyFill="1" applyBorder="1" applyAlignment="1" applyProtection="1">
      <alignment horizontal="center" vertical="center" wrapText="1"/>
    </xf>
    <xf numFmtId="4" fontId="17" fillId="3" borderId="18" xfId="9" applyNumberFormat="1" applyFont="1" applyFill="1" applyBorder="1" applyAlignment="1" applyProtection="1">
      <alignment horizontal="right" vertical="center" wrapText="1"/>
    </xf>
    <xf numFmtId="4" fontId="17" fillId="3" borderId="5" xfId="9" applyNumberFormat="1" applyFont="1" applyFill="1" applyBorder="1" applyAlignment="1" applyProtection="1">
      <alignment horizontal="right" vertical="center" wrapText="1"/>
    </xf>
    <xf numFmtId="4" fontId="17" fillId="5" borderId="18" xfId="4" applyNumberFormat="1" applyFont="1" applyFill="1" applyBorder="1" applyAlignment="1" applyProtection="1">
      <alignment vertical="center" wrapText="1"/>
      <protection locked="0"/>
    </xf>
    <xf numFmtId="4" fontId="17" fillId="5" borderId="5" xfId="4" applyNumberFormat="1" applyFont="1" applyFill="1" applyBorder="1" applyAlignment="1" applyProtection="1">
      <alignment vertical="center" wrapText="1"/>
      <protection locked="0"/>
    </xf>
    <xf numFmtId="49" fontId="19" fillId="5" borderId="18" xfId="4" applyNumberFormat="1" applyFont="1" applyFill="1" applyBorder="1" applyAlignment="1" applyProtection="1">
      <alignment vertical="center" wrapText="1"/>
      <protection locked="0"/>
    </xf>
    <xf numFmtId="49" fontId="19" fillId="5" borderId="5" xfId="4" applyNumberFormat="1" applyFont="1" applyFill="1" applyBorder="1" applyAlignment="1" applyProtection="1">
      <alignment vertical="center" wrapText="1"/>
      <protection locked="0"/>
    </xf>
    <xf numFmtId="49" fontId="17" fillId="2" borderId="5" xfId="4" applyNumberFormat="1" applyFont="1" applyFill="1" applyBorder="1" applyAlignment="1" applyProtection="1">
      <alignment vertical="center" wrapText="1"/>
    </xf>
    <xf numFmtId="49" fontId="17" fillId="5" borderId="18" xfId="4" applyNumberFormat="1" applyFont="1" applyFill="1" applyBorder="1" applyAlignment="1" applyProtection="1">
      <alignment vertical="center" wrapText="1"/>
      <protection locked="0"/>
    </xf>
    <xf numFmtId="49" fontId="17" fillId="5" borderId="5" xfId="4" applyNumberFormat="1" applyFont="1" applyFill="1" applyBorder="1" applyAlignment="1" applyProtection="1">
      <alignment vertical="center" wrapText="1"/>
      <protection locked="0"/>
    </xf>
    <xf numFmtId="0" fontId="17" fillId="0" borderId="3" xfId="4" applyNumberFormat="1" applyFont="1" applyFill="1" applyBorder="1" applyAlignment="1" applyProtection="1">
      <alignment vertical="center" wrapText="1"/>
    </xf>
    <xf numFmtId="4" fontId="17" fillId="3" borderId="2" xfId="9" applyNumberFormat="1" applyFont="1" applyFill="1" applyBorder="1" applyAlignment="1" applyProtection="1">
      <alignment horizontal="right" vertical="center" wrapText="1"/>
    </xf>
    <xf numFmtId="4" fontId="17" fillId="3" borderId="3" xfId="9" applyNumberFormat="1" applyFont="1" applyFill="1" applyBorder="1" applyAlignment="1" applyProtection="1">
      <alignment horizontal="right" vertical="center" wrapText="1"/>
    </xf>
    <xf numFmtId="4" fontId="17" fillId="5" borderId="3" xfId="4" applyNumberFormat="1" applyFont="1" applyFill="1" applyBorder="1" applyAlignment="1" applyProtection="1">
      <alignment vertical="center" wrapText="1"/>
      <protection locked="0"/>
    </xf>
    <xf numFmtId="49" fontId="17" fillId="0" borderId="5" xfId="4" applyNumberFormat="1" applyFont="1" applyFill="1" applyBorder="1" applyAlignment="1" applyProtection="1">
      <alignment vertical="center" wrapText="1"/>
    </xf>
    <xf numFmtId="0" fontId="24" fillId="0" borderId="0" xfId="4" applyFont="1" applyFill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26" fillId="0" borderId="0" xfId="11" applyFont="1"/>
    <xf numFmtId="49" fontId="9" fillId="0" borderId="0" xfId="12" applyNumberFormat="1" applyFont="1" applyFill="1" applyBorder="1" applyAlignment="1" applyProtection="1">
      <alignment horizontal="center" vertical="center" wrapText="1"/>
    </xf>
    <xf numFmtId="0" fontId="26" fillId="0" borderId="0" xfId="11" applyFont="1" applyBorder="1"/>
    <xf numFmtId="0" fontId="28" fillId="0" borderId="0" xfId="11" applyFont="1"/>
    <xf numFmtId="0" fontId="29" fillId="0" borderId="0" xfId="13" applyFont="1" applyFill="1" applyBorder="1" applyAlignment="1">
      <alignment vertical="center"/>
    </xf>
    <xf numFmtId="49" fontId="26" fillId="0" borderId="8" xfId="11" applyNumberFormat="1" applyFont="1" applyFill="1" applyBorder="1" applyAlignment="1" applyProtection="1">
      <alignment horizontal="center" vertical="center" wrapText="1" readingOrder="1"/>
    </xf>
    <xf numFmtId="0" fontId="0" fillId="10" borderId="5" xfId="0" applyFill="1" applyBorder="1" applyAlignment="1">
      <alignment horizontal="center" vertical="center"/>
    </xf>
    <xf numFmtId="49" fontId="26" fillId="0" borderId="12" xfId="11" applyNumberFormat="1" applyFont="1" applyFill="1" applyBorder="1" applyAlignment="1" applyProtection="1">
      <alignment horizontal="center" vertical="center" wrapText="1" readingOrder="1"/>
    </xf>
    <xf numFmtId="0" fontId="30" fillId="11" borderId="18" xfId="0" applyNumberFormat="1" applyFont="1" applyFill="1" applyBorder="1" applyAlignment="1">
      <alignment horizontal="center" vertical="center" wrapText="1"/>
    </xf>
    <xf numFmtId="0" fontId="30" fillId="11" borderId="14" xfId="0" applyNumberFormat="1" applyFont="1" applyFill="1" applyBorder="1" applyAlignment="1">
      <alignment horizontal="center" vertical="center" wrapText="1"/>
    </xf>
    <xf numFmtId="0" fontId="30" fillId="11" borderId="10" xfId="0" applyNumberFormat="1" applyFont="1" applyFill="1" applyBorder="1" applyAlignment="1">
      <alignment horizontal="center" vertical="center" wrapText="1"/>
    </xf>
    <xf numFmtId="0" fontId="30" fillId="12" borderId="5" xfId="0" applyNumberFormat="1" applyFont="1" applyFill="1" applyBorder="1" applyAlignment="1">
      <alignment horizontal="center" vertical="center" wrapText="1"/>
    </xf>
    <xf numFmtId="0" fontId="26" fillId="11" borderId="2" xfId="11" applyFont="1" applyFill="1" applyBorder="1" applyAlignment="1">
      <alignment horizontal="center" vertical="center" wrapText="1"/>
    </xf>
    <xf numFmtId="0" fontId="26" fillId="11" borderId="1" xfId="11" applyFont="1" applyFill="1" applyBorder="1" applyAlignment="1">
      <alignment horizontal="center" vertical="center" wrapText="1"/>
    </xf>
    <xf numFmtId="0" fontId="26" fillId="11" borderId="16" xfId="11" applyFont="1" applyFill="1" applyBorder="1" applyAlignment="1">
      <alignment horizontal="center" vertical="center" wrapText="1"/>
    </xf>
    <xf numFmtId="0" fontId="26" fillId="12" borderId="2" xfId="11" applyFont="1" applyFill="1" applyBorder="1" applyAlignment="1">
      <alignment horizontal="center" vertical="center" wrapText="1"/>
    </xf>
    <xf numFmtId="0" fontId="26" fillId="12" borderId="16" xfId="11" applyFont="1" applyFill="1" applyBorder="1" applyAlignment="1">
      <alignment horizontal="center" vertical="center" wrapText="1"/>
    </xf>
    <xf numFmtId="0" fontId="26" fillId="12" borderId="18" xfId="11" applyFont="1" applyFill="1" applyBorder="1" applyAlignment="1">
      <alignment horizontal="center" vertical="center" wrapText="1"/>
    </xf>
    <xf numFmtId="0" fontId="26" fillId="12" borderId="14" xfId="11" applyFont="1" applyFill="1" applyBorder="1" applyAlignment="1">
      <alignment horizontal="center" vertical="center" wrapText="1"/>
    </xf>
    <xf numFmtId="0" fontId="26" fillId="12" borderId="10" xfId="11" applyFont="1" applyFill="1" applyBorder="1" applyAlignment="1">
      <alignment horizontal="center" vertical="center" wrapText="1"/>
    </xf>
    <xf numFmtId="49" fontId="26" fillId="11" borderId="18" xfId="11" applyNumberFormat="1" applyFont="1" applyFill="1" applyBorder="1" applyAlignment="1" applyProtection="1">
      <alignment horizontal="center" vertical="center" wrapText="1" readingOrder="1"/>
    </xf>
    <xf numFmtId="49" fontId="26" fillId="11" borderId="10" xfId="11" applyNumberFormat="1" applyFont="1" applyFill="1" applyBorder="1" applyAlignment="1" applyProtection="1">
      <alignment horizontal="center" vertical="center" wrapText="1" readingOrder="1"/>
    </xf>
    <xf numFmtId="0" fontId="26" fillId="12" borderId="26" xfId="11" applyFont="1" applyFill="1" applyBorder="1" applyAlignment="1">
      <alignment horizontal="center" vertical="center" wrapText="1"/>
    </xf>
    <xf numFmtId="0" fontId="26" fillId="12" borderId="27" xfId="11" applyFont="1" applyFill="1" applyBorder="1" applyAlignment="1">
      <alignment horizontal="center" vertical="center" wrapText="1"/>
    </xf>
    <xf numFmtId="49" fontId="26" fillId="0" borderId="22" xfId="11" applyNumberFormat="1" applyFont="1" applyFill="1" applyBorder="1" applyAlignment="1" applyProtection="1">
      <alignment horizontal="center" vertical="center" wrapText="1" readingOrder="1"/>
    </xf>
    <xf numFmtId="0" fontId="26" fillId="11" borderId="2" xfId="11" applyNumberFormat="1" applyFont="1" applyFill="1" applyBorder="1" applyAlignment="1" applyProtection="1">
      <alignment horizontal="center" vertical="center" textRotation="90" wrapText="1" readingOrder="1"/>
    </xf>
    <xf numFmtId="0" fontId="26" fillId="0" borderId="2" xfId="11" applyNumberFormat="1" applyFont="1" applyFill="1" applyBorder="1" applyAlignment="1" applyProtection="1">
      <alignment horizontal="center" vertical="center" textRotation="90" wrapText="1" readingOrder="1"/>
    </xf>
    <xf numFmtId="0" fontId="26" fillId="12" borderId="2" xfId="11" applyNumberFormat="1" applyFont="1" applyFill="1" applyBorder="1" applyAlignment="1" applyProtection="1">
      <alignment horizontal="center" vertical="center" textRotation="90" wrapText="1" readingOrder="1"/>
    </xf>
    <xf numFmtId="0" fontId="26" fillId="0" borderId="5" xfId="11" applyNumberFormat="1" applyFont="1" applyFill="1" applyBorder="1" applyAlignment="1" applyProtection="1">
      <alignment horizontal="center" vertical="center" textRotation="90" wrapText="1" readingOrder="1"/>
    </xf>
    <xf numFmtId="49" fontId="31" fillId="0" borderId="1" xfId="11" applyNumberFormat="1" applyFont="1" applyFill="1" applyBorder="1" applyAlignment="1" applyProtection="1">
      <alignment horizontal="center" vertical="center" wrapText="1" readingOrder="1"/>
    </xf>
    <xf numFmtId="0" fontId="26" fillId="0" borderId="18" xfId="11" applyFont="1" applyFill="1" applyBorder="1" applyAlignment="1" applyProtection="1">
      <alignment horizontal="left" vertical="center" wrapText="1" indent="1"/>
    </xf>
    <xf numFmtId="49" fontId="30" fillId="3" borderId="18" xfId="3" applyNumberFormat="1" applyFont="1" applyFill="1" applyBorder="1" applyAlignment="1" applyProtection="1">
      <alignment horizontal="left" vertical="center" wrapText="1"/>
    </xf>
    <xf numFmtId="2" fontId="26" fillId="3" borderId="18" xfId="11" applyNumberFormat="1" applyFont="1" applyFill="1" applyBorder="1" applyAlignment="1" applyProtection="1">
      <alignment horizontal="right" vertical="center"/>
    </xf>
    <xf numFmtId="4" fontId="26" fillId="5" borderId="18" xfId="11" applyNumberFormat="1" applyFont="1" applyFill="1" applyBorder="1" applyAlignment="1" applyProtection="1">
      <alignment horizontal="right" vertical="center"/>
      <protection locked="0"/>
    </xf>
    <xf numFmtId="4" fontId="26" fillId="5" borderId="5" xfId="11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top"/>
    </xf>
    <xf numFmtId="0" fontId="26" fillId="8" borderId="2" xfId="11" applyFont="1" applyFill="1" applyBorder="1" applyAlignment="1" applyProtection="1">
      <alignment vertical="center"/>
    </xf>
    <xf numFmtId="0" fontId="26" fillId="8" borderId="1" xfId="11" applyFont="1" applyFill="1" applyBorder="1" applyAlignment="1" applyProtection="1">
      <alignment vertical="center"/>
    </xf>
    <xf numFmtId="0" fontId="26" fillId="8" borderId="10" xfId="11" applyFont="1" applyFill="1" applyBorder="1" applyAlignment="1" applyProtection="1">
      <alignment vertical="center"/>
    </xf>
    <xf numFmtId="0" fontId="26" fillId="0" borderId="1" xfId="11" applyFont="1" applyBorder="1"/>
    <xf numFmtId="49" fontId="26" fillId="0" borderId="0" xfId="11" applyNumberFormat="1" applyFont="1" applyFill="1" applyAlignment="1">
      <alignment wrapText="1"/>
    </xf>
    <xf numFmtId="0" fontId="26" fillId="0" borderId="0" xfId="11" applyFont="1" applyFill="1"/>
    <xf numFmtId="0" fontId="32" fillId="0" borderId="0" xfId="11" applyFont="1" applyAlignment="1">
      <alignment horizontal="right" vertical="center"/>
    </xf>
  </cellXfs>
  <cellStyles count="14">
    <cellStyle name="Гиперссылка" xfId="5" builtinId="8"/>
    <cellStyle name="Заголовок" xfId="6"/>
    <cellStyle name="ЗаголовокСтолбца" xfId="7"/>
    <cellStyle name="Значение" xfId="8"/>
    <cellStyle name="Обычный" xfId="0" builtinId="0"/>
    <cellStyle name="Обычный 3" xfId="11"/>
    <cellStyle name="Обычный_RANGE_46_EE" xfId="12"/>
    <cellStyle name="Обычный_razrabotka_sablonov_po_WKU" xfId="10"/>
    <cellStyle name="Обычный_SIMPLE_1_massive2" xfId="1"/>
    <cellStyle name="Обычный_ЖКУ_проект3" xfId="3"/>
    <cellStyle name="Обычный_Мониторинг инвестиций" xfId="4"/>
    <cellStyle name="Обычный_Шаблон по источникам для Модуля Реестр (2) 2" xfId="2"/>
    <cellStyle name="Обычный_Шаблон по источникам для Модуля Реестр (2) 2 2" xfId="13"/>
    <cellStyle name="ФормулаВБ_Мониторинг инвестиций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114301</xdr:colOff>
      <xdr:row>4</xdr:row>
      <xdr:rowOff>38100</xdr:rowOff>
    </xdr:from>
    <xdr:to>
      <xdr:col>8</xdr:col>
      <xdr:colOff>600075</xdr:colOff>
      <xdr:row>4</xdr:row>
      <xdr:rowOff>323850</xdr:rowOff>
    </xdr:to>
    <xdr:sp macro="[1]!mod_00.cmdStart_Click_Handler" textlink="">
      <xdr:nvSpPr>
        <xdr:cNvPr id="2" name="cmdStart" hidden="1"/>
        <xdr:cNvSpPr>
          <a:spLocks noChangeArrowheads="1"/>
        </xdr:cNvSpPr>
      </xdr:nvSpPr>
      <xdr:spPr bwMode="auto">
        <a:xfrm>
          <a:off x="7200901" y="38100"/>
          <a:ext cx="1647824" cy="28575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FFFFFF"/>
            </a:gs>
            <a:gs pos="100000">
              <a:srgbClr val="C0C0C0"/>
            </a:gs>
          </a:gsLst>
          <a:lin ang="5400000" scaled="1"/>
        </a:gradFill>
        <a:ln w="3175" algn="ctr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3</xdr:row>
      <xdr:rowOff>28575</xdr:rowOff>
    </xdr:from>
    <xdr:to>
      <xdr:col>3</xdr:col>
      <xdr:colOff>1905</xdr:colOff>
      <xdr:row>5</xdr:row>
      <xdr:rowOff>9525</xdr:rowOff>
    </xdr:to>
    <xdr:pic macro="[1]!mod_00.FREEZE_PANES">
      <xdr:nvPicPr>
        <xdr:cNvPr id="2" name="FREEZE_PANES_C9" descr="update_org.pn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9718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1592580</xdr:colOff>
      <xdr:row>4</xdr:row>
      <xdr:rowOff>114300</xdr:rowOff>
    </xdr:from>
    <xdr:to>
      <xdr:col>7</xdr:col>
      <xdr:colOff>641985</xdr:colOff>
      <xdr:row>6</xdr:row>
      <xdr:rowOff>47624</xdr:rowOff>
    </xdr:to>
    <xdr:sp macro="[1]!mod_01.cmdAtLengthEventClick_Handler" textlink="">
      <xdr:nvSpPr>
        <xdr:cNvPr id="3" name="cmdAtLengthEvent"/>
        <xdr:cNvSpPr/>
      </xdr:nvSpPr>
      <xdr:spPr>
        <a:xfrm>
          <a:off x="4345305" y="276225"/>
          <a:ext cx="2106930" cy="2190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900" b="1">
              <a:solidFill>
                <a:srgbClr val="0070C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данные по мероприятию</a:t>
          </a:r>
        </a:p>
      </xdr:txBody>
    </xdr:sp>
    <xdr:clientData fPrintsWithSheet="0"/>
  </xdr:twoCellAnchor>
  <xdr:twoCellAnchor editAs="oneCell">
    <xdr:from>
      <xdr:col>18</xdr:col>
      <xdr:colOff>1043940</xdr:colOff>
      <xdr:row>4</xdr:row>
      <xdr:rowOff>121920</xdr:rowOff>
    </xdr:from>
    <xdr:to>
      <xdr:col>35</xdr:col>
      <xdr:colOff>1339500</xdr:colOff>
      <xdr:row>6</xdr:row>
      <xdr:rowOff>45720</xdr:rowOff>
    </xdr:to>
    <xdr:sp macro="[1]!mod_01.cmdAtLengthObjectClick_Handler" textlink="">
      <xdr:nvSpPr>
        <xdr:cNvPr id="4" name="cmdAtLengthObject"/>
        <xdr:cNvSpPr/>
      </xdr:nvSpPr>
      <xdr:spPr>
        <a:xfrm>
          <a:off x="20313015" y="283845"/>
          <a:ext cx="1629060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900" b="1">
              <a:solidFill>
                <a:srgbClr val="0070C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данные по объекту</a:t>
          </a:r>
        </a:p>
      </xdr:txBody>
    </xdr:sp>
    <xdr:clientData fPrintsWithSheet="0"/>
  </xdr:twoCellAnchor>
  <xdr:twoCellAnchor editAs="oneCell">
    <xdr:from>
      <xdr:col>36</xdr:col>
      <xdr:colOff>845820</xdr:colOff>
      <xdr:row>4</xdr:row>
      <xdr:rowOff>121920</xdr:rowOff>
    </xdr:from>
    <xdr:to>
      <xdr:col>45</xdr:col>
      <xdr:colOff>441960</xdr:colOff>
      <xdr:row>6</xdr:row>
      <xdr:rowOff>45720</xdr:rowOff>
    </xdr:to>
    <xdr:sp macro="[1]!mod_01.cmdAtLengthCncsn_Click_Handler" textlink="">
      <xdr:nvSpPr>
        <xdr:cNvPr id="5" name="cmdAtLengthCncsn" hidden="1"/>
        <xdr:cNvSpPr/>
      </xdr:nvSpPr>
      <xdr:spPr>
        <a:xfrm>
          <a:off x="40586025" y="283845"/>
          <a:ext cx="125158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900" b="1">
              <a:solidFill>
                <a:srgbClr val="0070C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данные по КС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4</xdr:row>
      <xdr:rowOff>9525</xdr:rowOff>
    </xdr:from>
    <xdr:to>
      <xdr:col>3</xdr:col>
      <xdr:colOff>306705</xdr:colOff>
      <xdr:row>5</xdr:row>
      <xdr:rowOff>114300</xdr:rowOff>
    </xdr:to>
    <xdr:pic macro="[1]!mod_00.FREEZE_PANES">
      <xdr:nvPicPr>
        <xdr:cNvPr id="2" name="FREEZE_PANES_F12" descr="update_org.pn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0"/>
          <a:ext cx="29718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-5C22~1\AppData\Local\Temp\f956aecf-b509-4d22-a00d-954cb907b856INV.WARM.Q4.2021(v1.0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ИП"/>
      <sheetName val="Качество и надежность"/>
      <sheetName val="Комментарии"/>
      <sheetName val="Проверка"/>
      <sheetName val="TEHSHEET"/>
      <sheetName val="AllSheetsInThisWorkbook"/>
      <sheetName val="et_union"/>
      <sheetName val="mod_00"/>
      <sheetName val="mod_01"/>
      <sheetName val="mod_02"/>
      <sheetName val="mod_com"/>
      <sheetName val="modProv"/>
      <sheetName val="modFill"/>
      <sheetName val="modHTTP"/>
      <sheetName val="modReestr"/>
      <sheetName val="modInstruction"/>
      <sheetName val="modUpdTemplMain"/>
      <sheetName val="modfrmCheckUpdates"/>
      <sheetName val="modfrmDateChoose"/>
      <sheetName val="modfrmRegion"/>
      <sheetName val="modfrmReestr"/>
      <sheetName val="REESTR_MO"/>
      <sheetName val="REESTR_ORG"/>
      <sheetName val="REESTR_IP"/>
      <sheetName val="modClassifierValidate"/>
      <sheetName val="modCheckCyan"/>
      <sheetName val="modHyp"/>
    </sheetNames>
    <definedNames>
      <definedName name="mod_00.cmdStart_Click_Handler"/>
      <definedName name="mod_00.FREEZE_PANES"/>
      <definedName name="mod_01.cmdAtLengthCncsn_Click_Handler"/>
      <definedName name="mod_01.cmdAtLengthEventClick_Handler"/>
      <definedName name="mod_01.cmdAtLengthObjectClick_Handler"/>
    </definedNames>
    <sheetDataSet>
      <sheetData sheetId="0">
        <row r="3">
          <cell r="B3" t="str">
            <v>Версия 1.0</v>
          </cell>
        </row>
      </sheetData>
      <sheetData sheetId="1"/>
      <sheetData sheetId="2">
        <row r="7">
          <cell r="F7" t="str">
            <v>Кемеровская область</v>
          </cell>
        </row>
        <row r="9">
          <cell r="F9">
            <v>2021</v>
          </cell>
        </row>
        <row r="10">
          <cell r="F10" t="str">
            <v>год</v>
          </cell>
        </row>
        <row r="15">
          <cell r="F15" t="str">
            <v>ООО "Энерготранзит"</v>
          </cell>
        </row>
      </sheetData>
      <sheetData sheetId="3"/>
      <sheetData sheetId="4"/>
      <sheetData sheetId="5"/>
      <sheetData sheetId="6"/>
      <sheetData sheetId="7">
        <row r="2">
          <cell r="C2" t="str">
            <v>2003</v>
          </cell>
          <cell r="D2" t="str">
            <v>Январь</v>
          </cell>
        </row>
        <row r="3">
          <cell r="C3" t="str">
            <v>2004</v>
          </cell>
          <cell r="D3" t="str">
            <v>Февраль</v>
          </cell>
        </row>
        <row r="4">
          <cell r="C4" t="str">
            <v>2005</v>
          </cell>
          <cell r="D4" t="str">
            <v>Март</v>
          </cell>
        </row>
        <row r="5">
          <cell r="C5" t="str">
            <v>2006</v>
          </cell>
          <cell r="D5" t="str">
            <v>Апрель</v>
          </cell>
        </row>
        <row r="6">
          <cell r="C6" t="str">
            <v>2007</v>
          </cell>
          <cell r="D6" t="str">
            <v>Май</v>
          </cell>
        </row>
        <row r="7">
          <cell r="C7" t="str">
            <v>2008</v>
          </cell>
          <cell r="D7" t="str">
            <v>Июнь</v>
          </cell>
        </row>
        <row r="8">
          <cell r="C8" t="str">
            <v>2009</v>
          </cell>
          <cell r="D8" t="str">
            <v>Июль</v>
          </cell>
        </row>
        <row r="9">
          <cell r="C9" t="str">
            <v>2010</v>
          </cell>
          <cell r="D9" t="str">
            <v>Август</v>
          </cell>
        </row>
        <row r="10">
          <cell r="C10" t="str">
            <v>2011</v>
          </cell>
          <cell r="D10" t="str">
            <v>Сентябрь</v>
          </cell>
        </row>
        <row r="11">
          <cell r="C11" t="str">
            <v>2012</v>
          </cell>
          <cell r="D11" t="str">
            <v>Октябрь</v>
          </cell>
        </row>
        <row r="12">
          <cell r="C12" t="str">
            <v>2013</v>
          </cell>
          <cell r="D12" t="str">
            <v>Ноябрь</v>
          </cell>
        </row>
        <row r="13">
          <cell r="C13" t="str">
            <v>2014</v>
          </cell>
          <cell r="D13" t="str">
            <v>Декабрь</v>
          </cell>
        </row>
        <row r="14">
          <cell r="C14" t="str">
            <v>2015</v>
          </cell>
        </row>
        <row r="15">
          <cell r="C15" t="str">
            <v>2016</v>
          </cell>
        </row>
        <row r="16">
          <cell r="C16" t="str">
            <v>2017</v>
          </cell>
        </row>
        <row r="17">
          <cell r="C17" t="str">
            <v>2018</v>
          </cell>
        </row>
        <row r="18">
          <cell r="C18" t="str">
            <v>2019</v>
          </cell>
        </row>
        <row r="19">
          <cell r="C19" t="str">
            <v>2020</v>
          </cell>
        </row>
        <row r="20">
          <cell r="C20" t="str">
            <v>2021</v>
          </cell>
        </row>
        <row r="21">
          <cell r="C21" t="str">
            <v>2022</v>
          </cell>
        </row>
        <row r="22">
          <cell r="C22" t="str">
            <v>2023</v>
          </cell>
        </row>
        <row r="23">
          <cell r="C23" t="str">
            <v>2024</v>
          </cell>
        </row>
        <row r="24">
          <cell r="C24" t="str">
            <v>2025</v>
          </cell>
        </row>
        <row r="25">
          <cell r="C25" t="str">
            <v>2026</v>
          </cell>
        </row>
        <row r="26">
          <cell r="C26" t="str">
            <v>2027</v>
          </cell>
        </row>
        <row r="27">
          <cell r="C27" t="str">
            <v>2028</v>
          </cell>
        </row>
        <row r="28">
          <cell r="C28" t="str">
            <v>2029</v>
          </cell>
        </row>
        <row r="29">
          <cell r="C29" t="str">
            <v>2030</v>
          </cell>
        </row>
        <row r="30">
          <cell r="C30" t="str">
            <v>2031</v>
          </cell>
        </row>
        <row r="31">
          <cell r="C31" t="str">
            <v>2032</v>
          </cell>
        </row>
        <row r="32">
          <cell r="C32" t="str">
            <v>2033</v>
          </cell>
        </row>
        <row r="33">
          <cell r="C33" t="str">
            <v>2034</v>
          </cell>
        </row>
        <row r="34">
          <cell r="C34" t="str">
            <v>2035</v>
          </cell>
        </row>
        <row r="35">
          <cell r="C35" t="str">
            <v>2036</v>
          </cell>
        </row>
        <row r="36">
          <cell r="C36" t="str">
            <v>2037</v>
          </cell>
        </row>
        <row r="37">
          <cell r="C37" t="str">
            <v>2038</v>
          </cell>
        </row>
        <row r="38">
          <cell r="C38" t="str">
            <v>2039</v>
          </cell>
        </row>
        <row r="39">
          <cell r="C39" t="str">
            <v>2040</v>
          </cell>
        </row>
        <row r="40">
          <cell r="C40" t="str">
            <v>2041</v>
          </cell>
        </row>
        <row r="41">
          <cell r="C41" t="str">
            <v>2042</v>
          </cell>
        </row>
        <row r="42">
          <cell r="C42" t="str">
            <v>2043</v>
          </cell>
        </row>
        <row r="43">
          <cell r="C43" t="str">
            <v>2044</v>
          </cell>
        </row>
        <row r="44">
          <cell r="C44" t="str">
            <v>2045</v>
          </cell>
        </row>
        <row r="45">
          <cell r="C45" t="str">
            <v>2046</v>
          </cell>
        </row>
        <row r="46">
          <cell r="C46" t="str">
            <v>2047</v>
          </cell>
        </row>
        <row r="47">
          <cell r="C47" t="str">
            <v>2048</v>
          </cell>
        </row>
        <row r="48">
          <cell r="C48" t="str">
            <v>2049</v>
          </cell>
        </row>
        <row r="49">
          <cell r="C49" t="str">
            <v>2050</v>
          </cell>
        </row>
        <row r="50">
          <cell r="C50" t="str">
            <v>2051</v>
          </cell>
        </row>
        <row r="51">
          <cell r="C51" t="str">
            <v>2052</v>
          </cell>
        </row>
        <row r="52">
          <cell r="C52" t="str">
            <v>2053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opLeftCell="D28" workbookViewId="0">
      <selection activeCell="E5" sqref="E5:G49"/>
    </sheetView>
  </sheetViews>
  <sheetFormatPr defaultColWidth="9.140625" defaultRowHeight="11.25" x14ac:dyDescent="0.25"/>
  <cols>
    <col min="1" max="1" width="10.7109375" style="5" hidden="1" customWidth="1"/>
    <col min="2" max="2" width="10.7109375" style="2" hidden="1" customWidth="1"/>
    <col min="3" max="3" width="3.7109375" style="6" hidden="1" customWidth="1"/>
    <col min="4" max="4" width="3.7109375" style="7" customWidth="1"/>
    <col min="5" max="5" width="51.85546875" style="7" customWidth="1"/>
    <col min="6" max="6" width="50.7109375" style="7" customWidth="1"/>
    <col min="7" max="7" width="8.28515625" style="8" customWidth="1"/>
    <col min="8" max="16384" width="9.140625" style="7"/>
  </cols>
  <sheetData>
    <row r="1" spans="1:10" s="3" customFormat="1" ht="13.5" hidden="1" customHeight="1" x14ac:dyDescent="0.25">
      <c r="A1" s="1"/>
      <c r="B1" s="2"/>
      <c r="G1" s="4"/>
    </row>
    <row r="2" spans="1:10" s="3" customFormat="1" ht="12" hidden="1" customHeight="1" x14ac:dyDescent="0.25">
      <c r="A2" s="1"/>
      <c r="B2" s="2"/>
      <c r="G2" s="4"/>
    </row>
    <row r="3" spans="1:10" hidden="1" x14ac:dyDescent="0.25"/>
    <row r="4" spans="1:10" hidden="1" x14ac:dyDescent="0.25">
      <c r="D4" s="9"/>
      <c r="E4" s="10"/>
      <c r="F4" s="11" t="str">
        <f>version</f>
        <v>Версия 1.0</v>
      </c>
    </row>
    <row r="5" spans="1:10" ht="28.5" customHeight="1" x14ac:dyDescent="0.25">
      <c r="D5" s="12"/>
      <c r="E5" s="13" t="str">
        <f>"Контроль за использованием инвестиционных ресурсов, включаемых в регулируемые государством цены (тарифы) в сфере теплоснабжения за " &amp; god &amp; " год"</f>
        <v>Контроль за использованием инвестиционных ресурсов, включаемых в регулируемые государством цены (тарифы) в сфере теплоснабжения за 2021 год</v>
      </c>
      <c r="F5" s="13"/>
      <c r="G5" s="14"/>
    </row>
    <row r="6" spans="1:10" x14ac:dyDescent="0.25">
      <c r="D6" s="9"/>
      <c r="E6" s="15"/>
      <c r="F6" s="16"/>
      <c r="G6" s="14"/>
      <c r="H6" s="17"/>
      <c r="I6" s="17"/>
      <c r="J6" s="17"/>
    </row>
    <row r="7" spans="1:10" ht="19.5" x14ac:dyDescent="0.25">
      <c r="D7" s="12"/>
      <c r="E7" s="18" t="s">
        <v>0</v>
      </c>
      <c r="F7" s="19" t="s">
        <v>1</v>
      </c>
      <c r="G7" s="20"/>
      <c r="H7" s="17"/>
      <c r="I7" s="17"/>
      <c r="J7" s="17"/>
    </row>
    <row r="8" spans="1:10" ht="3.75" customHeight="1" x14ac:dyDescent="0.25">
      <c r="A8" s="21"/>
      <c r="D8" s="22"/>
      <c r="E8" s="18"/>
      <c r="F8" s="23"/>
      <c r="G8" s="24"/>
      <c r="H8" s="17"/>
      <c r="I8" s="17"/>
      <c r="J8" s="17"/>
    </row>
    <row r="9" spans="1:10" ht="19.5" x14ac:dyDescent="0.25">
      <c r="D9" s="12"/>
      <c r="E9" s="25" t="s">
        <v>2</v>
      </c>
      <c r="F9" s="26">
        <v>2021</v>
      </c>
      <c r="G9" s="27" t="s">
        <v>3</v>
      </c>
      <c r="H9" s="17"/>
      <c r="I9" s="17"/>
      <c r="J9" s="17"/>
    </row>
    <row r="10" spans="1:10" ht="19.5" x14ac:dyDescent="0.25">
      <c r="D10" s="12"/>
      <c r="E10" s="25"/>
      <c r="F10" s="28" t="s">
        <v>4</v>
      </c>
      <c r="G10" s="29" t="s">
        <v>5</v>
      </c>
      <c r="H10" s="17"/>
      <c r="I10" s="17"/>
      <c r="J10" s="17"/>
    </row>
    <row r="11" spans="1:10" ht="3.75" customHeight="1" x14ac:dyDescent="0.25">
      <c r="A11" s="21"/>
      <c r="D11" s="22"/>
      <c r="E11" s="18"/>
      <c r="F11" s="23"/>
      <c r="G11" s="24"/>
      <c r="H11" s="17"/>
      <c r="I11" s="17"/>
      <c r="J11" s="17"/>
    </row>
    <row r="12" spans="1:10" ht="75" x14ac:dyDescent="0.25">
      <c r="D12" s="12"/>
      <c r="E12" s="30" t="s">
        <v>6</v>
      </c>
      <c r="F12" s="31" t="s">
        <v>7</v>
      </c>
      <c r="G12" s="27"/>
      <c r="H12" s="17">
        <v>1</v>
      </c>
      <c r="I12" s="17">
        <v>30992391</v>
      </c>
      <c r="J12" s="32">
        <v>64627094</v>
      </c>
    </row>
    <row r="13" spans="1:10" ht="3.75" customHeight="1" x14ac:dyDescent="0.25">
      <c r="C13" s="33"/>
      <c r="D13" s="22"/>
      <c r="E13" s="34"/>
      <c r="F13" s="23"/>
      <c r="G13" s="35"/>
      <c r="H13" s="17"/>
      <c r="I13" s="17"/>
      <c r="J13" s="17"/>
    </row>
    <row r="14" spans="1:10" ht="3.75" customHeight="1" x14ac:dyDescent="0.15">
      <c r="C14" s="33"/>
      <c r="D14" s="22"/>
      <c r="E14" s="36"/>
      <c r="F14" s="37"/>
      <c r="G14" s="35"/>
      <c r="H14" s="17"/>
      <c r="I14" s="17"/>
      <c r="J14" s="17"/>
    </row>
    <row r="15" spans="1:10" ht="19.5" x14ac:dyDescent="0.25">
      <c r="C15" s="33"/>
      <c r="D15" s="38"/>
      <c r="E15" s="34" t="s">
        <v>8</v>
      </c>
      <c r="F15" s="39" t="s">
        <v>9</v>
      </c>
      <c r="G15" s="40"/>
      <c r="H15" s="41"/>
      <c r="I15" s="17"/>
      <c r="J15" s="42"/>
    </row>
    <row r="16" spans="1:10" ht="19.5" x14ac:dyDescent="0.25">
      <c r="C16" s="33"/>
      <c r="D16" s="38"/>
      <c r="E16" s="34" t="s">
        <v>10</v>
      </c>
      <c r="F16" s="43" t="s">
        <v>11</v>
      </c>
      <c r="G16" s="40"/>
      <c r="H16" s="41"/>
      <c r="I16" s="17"/>
      <c r="J16" s="42"/>
    </row>
    <row r="17" spans="1:10" ht="19.5" x14ac:dyDescent="0.25">
      <c r="C17" s="33"/>
      <c r="D17" s="38"/>
      <c r="E17" s="34" t="s">
        <v>12</v>
      </c>
      <c r="F17" s="43" t="s">
        <v>13</v>
      </c>
      <c r="G17" s="40"/>
      <c r="H17" s="41"/>
      <c r="I17" s="17"/>
      <c r="J17" s="42"/>
    </row>
    <row r="18" spans="1:10" ht="30" x14ac:dyDescent="0.25">
      <c r="D18" s="12"/>
      <c r="E18" s="30" t="s">
        <v>14</v>
      </c>
      <c r="F18" s="44" t="s">
        <v>15</v>
      </c>
      <c r="G18" s="27"/>
      <c r="H18" s="17"/>
      <c r="I18" s="17"/>
      <c r="J18" s="17"/>
    </row>
    <row r="19" spans="1:10" ht="3.75" customHeight="1" x14ac:dyDescent="0.25">
      <c r="A19" s="21"/>
      <c r="D19" s="22"/>
      <c r="E19" s="18"/>
      <c r="F19" s="23"/>
      <c r="G19" s="24"/>
      <c r="H19" s="17"/>
      <c r="I19" s="17"/>
      <c r="J19" s="17"/>
    </row>
    <row r="20" spans="1:10" ht="19.5" x14ac:dyDescent="0.25">
      <c r="D20" s="12"/>
      <c r="E20" s="18" t="s">
        <v>16</v>
      </c>
      <c r="F20" s="44" t="s">
        <v>17</v>
      </c>
      <c r="G20" s="27"/>
      <c r="H20" s="17"/>
      <c r="I20" s="17"/>
      <c r="J20" s="17"/>
    </row>
    <row r="21" spans="1:10" ht="19.5" x14ac:dyDescent="0.25">
      <c r="D21" s="12"/>
      <c r="E21" s="18" t="s">
        <v>18</v>
      </c>
      <c r="F21" s="44" t="s">
        <v>19</v>
      </c>
      <c r="G21" s="27"/>
      <c r="H21" s="17"/>
      <c r="I21" s="17"/>
      <c r="J21" s="17"/>
    </row>
    <row r="22" spans="1:10" ht="3.75" customHeight="1" x14ac:dyDescent="0.25">
      <c r="C22" s="33"/>
      <c r="D22" s="22"/>
      <c r="E22" s="34"/>
      <c r="F22" s="23"/>
      <c r="G22" s="35"/>
      <c r="H22" s="17"/>
      <c r="I22" s="17"/>
      <c r="J22" s="17"/>
    </row>
    <row r="23" spans="1:10" ht="19.5" x14ac:dyDescent="0.25">
      <c r="D23" s="12"/>
      <c r="E23" s="30" t="s">
        <v>20</v>
      </c>
      <c r="F23" s="44" t="s">
        <v>21</v>
      </c>
      <c r="G23" s="27"/>
      <c r="H23" s="17"/>
      <c r="I23" s="17"/>
      <c r="J23" s="17"/>
    </row>
    <row r="24" spans="1:10" ht="19.5" x14ac:dyDescent="0.25">
      <c r="C24" s="33"/>
      <c r="D24" s="38"/>
      <c r="E24" s="30" t="s">
        <v>22</v>
      </c>
      <c r="F24" s="44" t="s">
        <v>23</v>
      </c>
      <c r="G24" s="40"/>
      <c r="H24" s="45" t="s">
        <v>24</v>
      </c>
      <c r="I24" s="17"/>
      <c r="J24" s="42"/>
    </row>
    <row r="25" spans="1:10" ht="19.5" x14ac:dyDescent="0.25">
      <c r="C25" s="33"/>
      <c r="D25" s="38"/>
      <c r="E25" s="30" t="s">
        <v>25</v>
      </c>
      <c r="F25" s="44" t="s">
        <v>26</v>
      </c>
      <c r="G25" s="40"/>
      <c r="H25" s="41"/>
      <c r="I25" s="17"/>
      <c r="J25" s="42"/>
    </row>
    <row r="26" spans="1:10" ht="20.45" customHeight="1" x14ac:dyDescent="0.25">
      <c r="C26" s="33"/>
      <c r="D26" s="38"/>
      <c r="E26" s="30" t="s">
        <v>27</v>
      </c>
      <c r="F26" s="44" t="s">
        <v>21</v>
      </c>
      <c r="G26" s="40"/>
      <c r="H26" s="41"/>
      <c r="I26" s="17"/>
      <c r="J26" s="42"/>
    </row>
    <row r="27" spans="1:10" ht="3.75" customHeight="1" x14ac:dyDescent="0.25">
      <c r="D27" s="12"/>
      <c r="E27" s="18"/>
      <c r="F27" s="46"/>
      <c r="G27" s="9"/>
      <c r="H27" s="17"/>
      <c r="I27" s="17"/>
      <c r="J27" s="17"/>
    </row>
    <row r="28" spans="1:10" ht="3.75" customHeight="1" x14ac:dyDescent="0.15">
      <c r="C28" s="33"/>
      <c r="D28" s="22"/>
      <c r="E28" s="36"/>
      <c r="F28" s="37"/>
      <c r="G28" s="35"/>
      <c r="H28" s="17"/>
      <c r="I28" s="17"/>
      <c r="J28" s="17"/>
    </row>
    <row r="29" spans="1:10" ht="19.5" x14ac:dyDescent="0.25">
      <c r="D29" s="12"/>
      <c r="E29" s="30" t="s">
        <v>28</v>
      </c>
      <c r="F29" s="47" t="s">
        <v>29</v>
      </c>
      <c r="G29" s="27"/>
      <c r="H29" s="17"/>
      <c r="I29" s="17"/>
      <c r="J29" s="17"/>
    </row>
    <row r="30" spans="1:10" ht="19.5" customHeight="1" x14ac:dyDescent="0.25">
      <c r="D30" s="12"/>
      <c r="E30" s="30" t="s">
        <v>30</v>
      </c>
      <c r="F30" s="48" t="s">
        <v>31</v>
      </c>
      <c r="G30" s="27"/>
      <c r="H30" s="17"/>
      <c r="I30" s="17"/>
      <c r="J30" s="17"/>
    </row>
    <row r="31" spans="1:10" ht="3.75" customHeight="1" x14ac:dyDescent="0.25">
      <c r="D31" s="12"/>
      <c r="E31" s="18"/>
      <c r="F31" s="49"/>
      <c r="G31" s="9"/>
      <c r="H31" s="17"/>
      <c r="I31" s="17"/>
      <c r="J31" s="17"/>
    </row>
    <row r="32" spans="1:10" ht="19.5" customHeight="1" x14ac:dyDescent="0.25">
      <c r="D32" s="12"/>
      <c r="E32" s="18" t="s">
        <v>32</v>
      </c>
      <c r="F32" s="50" t="e">
        <f ca="1">CalcPeriod(date_start,date_end)</f>
        <v>#NAME?</v>
      </c>
      <c r="G32" s="27"/>
      <c r="H32" s="17"/>
      <c r="I32" s="17"/>
      <c r="J32" s="17"/>
    </row>
    <row r="33" spans="1:10" ht="3.75" customHeight="1" x14ac:dyDescent="0.25">
      <c r="C33" s="33"/>
      <c r="D33" s="22"/>
      <c r="E33" s="34"/>
      <c r="F33" s="23"/>
      <c r="G33" s="35"/>
      <c r="H33" s="17"/>
      <c r="I33" s="17"/>
      <c r="J33" s="17"/>
    </row>
    <row r="34" spans="1:10" ht="3.75" customHeight="1" x14ac:dyDescent="0.15">
      <c r="C34" s="33"/>
      <c r="D34" s="22"/>
      <c r="E34" s="36"/>
      <c r="F34" s="37"/>
      <c r="G34" s="35"/>
      <c r="H34" s="17"/>
      <c r="I34" s="17"/>
      <c r="J34" s="17"/>
    </row>
    <row r="35" spans="1:10" ht="19.5" x14ac:dyDescent="0.25">
      <c r="D35" s="12"/>
      <c r="E35" s="30" t="s">
        <v>33</v>
      </c>
      <c r="F35" s="51" t="s">
        <v>34</v>
      </c>
      <c r="G35" s="9"/>
      <c r="H35" s="17"/>
      <c r="I35" s="17"/>
      <c r="J35" s="17"/>
    </row>
    <row r="36" spans="1:10" ht="19.5" customHeight="1" x14ac:dyDescent="0.25">
      <c r="D36" s="12"/>
      <c r="E36" s="30" t="s">
        <v>35</v>
      </c>
      <c r="F36" s="52" t="s">
        <v>36</v>
      </c>
      <c r="G36" s="9"/>
      <c r="H36" s="17"/>
      <c r="I36" s="17"/>
      <c r="J36" s="17"/>
    </row>
    <row r="37" spans="1:10" ht="19.5" customHeight="1" x14ac:dyDescent="0.25">
      <c r="D37" s="12"/>
      <c r="E37" s="30" t="s">
        <v>37</v>
      </c>
      <c r="F37" s="52" t="s">
        <v>38</v>
      </c>
      <c r="G37" s="9"/>
      <c r="H37" s="17"/>
      <c r="I37" s="17"/>
      <c r="J37" s="17"/>
    </row>
    <row r="38" spans="1:10" ht="19.5" customHeight="1" x14ac:dyDescent="0.25">
      <c r="D38" s="12"/>
      <c r="E38" s="30" t="s">
        <v>39</v>
      </c>
      <c r="F38" s="53" t="s">
        <v>29</v>
      </c>
      <c r="G38" s="9"/>
      <c r="H38" s="17"/>
      <c r="I38" s="17"/>
      <c r="J38" s="17"/>
    </row>
    <row r="39" spans="1:10" ht="22.5" x14ac:dyDescent="0.25">
      <c r="D39" s="12"/>
      <c r="E39" s="30" t="s">
        <v>40</v>
      </c>
      <c r="F39" s="54" t="s">
        <v>41</v>
      </c>
      <c r="G39" s="9"/>
      <c r="H39" s="17"/>
      <c r="I39" s="17"/>
      <c r="J39" s="17"/>
    </row>
    <row r="40" spans="1:10" ht="22.5" customHeight="1" x14ac:dyDescent="0.25">
      <c r="D40" s="12"/>
      <c r="E40" s="30" t="s">
        <v>42</v>
      </c>
      <c r="F40" s="55" t="s">
        <v>43</v>
      </c>
      <c r="G40" s="9"/>
      <c r="H40" s="17"/>
      <c r="I40" s="17"/>
      <c r="J40" s="17"/>
    </row>
    <row r="41" spans="1:10" ht="3.75" customHeight="1" x14ac:dyDescent="0.25">
      <c r="C41" s="33"/>
      <c r="D41" s="22"/>
      <c r="E41" s="34"/>
      <c r="F41" s="23"/>
      <c r="G41" s="35"/>
      <c r="H41" s="17"/>
      <c r="I41" s="17"/>
      <c r="J41" s="17"/>
    </row>
    <row r="42" spans="1:10" ht="12.75" customHeight="1" x14ac:dyDescent="0.15">
      <c r="A42" s="56"/>
      <c r="D42" s="9"/>
      <c r="E42" s="36"/>
      <c r="F42" s="37" t="s">
        <v>44</v>
      </c>
      <c r="G42" s="24"/>
      <c r="H42" s="17"/>
      <c r="I42" s="17"/>
      <c r="J42" s="17"/>
    </row>
    <row r="43" spans="1:10" ht="20.100000000000001" customHeight="1" x14ac:dyDescent="0.25">
      <c r="A43" s="56"/>
      <c r="B43" s="57"/>
      <c r="D43" s="58"/>
      <c r="E43" s="59" t="s">
        <v>45</v>
      </c>
      <c r="F43" s="60" t="s">
        <v>46</v>
      </c>
      <c r="G43" s="61"/>
      <c r="H43" s="17"/>
      <c r="I43" s="17"/>
      <c r="J43" s="17"/>
    </row>
    <row r="44" spans="1:10" ht="20.100000000000001" customHeight="1" x14ac:dyDescent="0.25">
      <c r="A44" s="56"/>
      <c r="B44" s="57"/>
      <c r="D44" s="58"/>
      <c r="E44" s="59" t="s">
        <v>47</v>
      </c>
      <c r="F44" s="60" t="s">
        <v>48</v>
      </c>
      <c r="G44" s="61"/>
      <c r="H44" s="17"/>
      <c r="I44" s="17"/>
      <c r="J44" s="17"/>
    </row>
    <row r="45" spans="1:10" ht="22.5" x14ac:dyDescent="0.15">
      <c r="A45" s="56"/>
      <c r="D45" s="9"/>
      <c r="F45" s="62" t="s">
        <v>49</v>
      </c>
      <c r="G45" s="24"/>
      <c r="H45" s="17"/>
      <c r="I45" s="17"/>
      <c r="J45" s="17"/>
    </row>
    <row r="46" spans="1:10" ht="20.100000000000001" customHeight="1" x14ac:dyDescent="0.25">
      <c r="A46" s="56"/>
      <c r="B46" s="57"/>
      <c r="D46" s="58"/>
      <c r="E46" s="59" t="s">
        <v>50</v>
      </c>
      <c r="F46" s="60" t="s">
        <v>51</v>
      </c>
      <c r="G46" s="61"/>
      <c r="H46" s="17"/>
      <c r="I46" s="17"/>
      <c r="J46" s="17"/>
    </row>
    <row r="47" spans="1:10" ht="20.100000000000001" customHeight="1" x14ac:dyDescent="0.25">
      <c r="A47" s="56"/>
      <c r="B47" s="57"/>
      <c r="D47" s="58"/>
      <c r="E47" s="59" t="s">
        <v>52</v>
      </c>
      <c r="F47" s="60" t="s">
        <v>53</v>
      </c>
      <c r="G47" s="61"/>
      <c r="H47" s="17"/>
      <c r="I47" s="17"/>
      <c r="J47" s="17"/>
    </row>
    <row r="48" spans="1:10" ht="20.100000000000001" customHeight="1" x14ac:dyDescent="0.25">
      <c r="A48" s="56"/>
      <c r="B48" s="57"/>
      <c r="D48" s="58"/>
      <c r="E48" s="59" t="s">
        <v>54</v>
      </c>
      <c r="F48" s="60" t="s">
        <v>55</v>
      </c>
      <c r="G48" s="61"/>
      <c r="H48" s="17"/>
      <c r="I48" s="17"/>
      <c r="J48" s="17"/>
    </row>
    <row r="49" spans="1:10" ht="20.100000000000001" customHeight="1" x14ac:dyDescent="0.25">
      <c r="A49" s="56"/>
      <c r="B49" s="57"/>
      <c r="D49" s="58"/>
      <c r="E49" s="59" t="s">
        <v>56</v>
      </c>
      <c r="F49" s="63" t="s">
        <v>57</v>
      </c>
      <c r="G49" s="61"/>
      <c r="H49" s="17"/>
      <c r="I49" s="17"/>
      <c r="J49" s="17"/>
    </row>
    <row r="50" spans="1:10" ht="3.75" customHeight="1" x14ac:dyDescent="0.25">
      <c r="E50" s="10"/>
      <c r="F50" s="64"/>
    </row>
  </sheetData>
  <mergeCells count="2">
    <mergeCell ref="E5:F5"/>
    <mergeCell ref="E9:E10"/>
  </mergeCells>
  <dataValidations count="6">
    <dataValidation allowBlank="1" showInputMessage="1" errorTitle="Ошибка" error="Выберите значение из списка" prompt="Значение подставится автоматически после выбора значения в ячейке F41!" sqref="F10"/>
    <dataValidation type="textLength" operator="lessThanOrEqual" allowBlank="1" showInputMessage="1" showErrorMessage="1" errorTitle="Ошибка" error="Допускается ввод не более 900 символов!" prompt="Для перехода по ссылке необходимо два раза нажать левую кнопку мыши!" sqref="F39:F40">
      <formula1>900</formula1>
    </dataValidation>
    <dataValidation allowBlank="1" showInputMessage="1" showErrorMessage="1" promptTitle="Ввод" prompt="Для выбора ИП необходимо два раза нажать левую кнопку мыши!" sqref="F12"/>
    <dataValidation type="textLength" operator="lessThanOrEqual" allowBlank="1" showInputMessage="1" showErrorMessage="1" errorTitle="Ошибка" error="Допускается ввод не более 900 символов!" sqref="F46:F49 F43:F44 F36:F37">
      <formula1>900</formula1>
    </dataValidation>
    <dataValidation allowBlank="1" errorTitle="Ошибка" error="Выберите значение из списка" prompt="Выберите значение из списка" sqref="F23:F26 F20:F21 F18"/>
    <dataValidation errorTitle="Внимание" error="Выберите значение из списка" prompt="Выберите значение из списка" sqref="F27"/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C143"/>
  <sheetViews>
    <sheetView topLeftCell="C121" workbookViewId="0">
      <selection activeCell="D143" sqref="D143:H143"/>
    </sheetView>
  </sheetViews>
  <sheetFormatPr defaultColWidth="10.5703125" defaultRowHeight="11.25" x14ac:dyDescent="0.25"/>
  <cols>
    <col min="1" max="2" width="9.140625" style="65" hidden="1" customWidth="1"/>
    <col min="3" max="3" width="4.85546875" style="65" customWidth="1"/>
    <col min="4" max="4" width="6.7109375" style="65" customWidth="1"/>
    <col min="5" max="5" width="29.7109375" style="65" customWidth="1"/>
    <col min="6" max="6" width="19.5703125" style="65" customWidth="1"/>
    <col min="7" max="7" width="26.28515625" style="65" customWidth="1"/>
    <col min="8" max="8" width="14.7109375" style="65" customWidth="1"/>
    <col min="9" max="9" width="15" style="65" customWidth="1"/>
    <col min="10" max="10" width="8.140625" style="65" customWidth="1"/>
    <col min="11" max="11" width="7.7109375" style="65" customWidth="1"/>
    <col min="12" max="12" width="10.42578125" style="65" customWidth="1"/>
    <col min="13" max="13" width="9" style="65" customWidth="1"/>
    <col min="14" max="14" width="9.140625" style="65" customWidth="1"/>
    <col min="15" max="15" width="6.85546875" style="65" customWidth="1"/>
    <col min="16" max="16" width="10.7109375" style="65" customWidth="1"/>
    <col min="17" max="17" width="3.7109375" style="65" customWidth="1"/>
    <col min="18" max="18" width="5.85546875" style="65" customWidth="1"/>
    <col min="19" max="19" width="14.42578125" style="65" customWidth="1"/>
    <col min="20" max="23" width="19.28515625" style="65" hidden="1" customWidth="1"/>
    <col min="24" max="24" width="11.7109375" style="65" hidden="1" customWidth="1"/>
    <col min="25" max="25" width="19.28515625" style="65" hidden="1" customWidth="1"/>
    <col min="26" max="26" width="11.7109375" style="65" hidden="1" customWidth="1"/>
    <col min="27" max="27" width="31" style="65" hidden="1" customWidth="1"/>
    <col min="28" max="28" width="12.140625" style="65" hidden="1" customWidth="1"/>
    <col min="29" max="30" width="19.28515625" style="65" hidden="1" customWidth="1"/>
    <col min="31" max="31" width="11.7109375" style="65" hidden="1" customWidth="1"/>
    <col min="32" max="32" width="19.28515625" style="65" hidden="1" customWidth="1"/>
    <col min="33" max="33" width="11.7109375" style="65" hidden="1" customWidth="1"/>
    <col min="34" max="34" width="3.7109375" style="65" hidden="1" customWidth="1"/>
    <col min="35" max="35" width="7.140625" style="65" customWidth="1"/>
    <col min="36" max="36" width="38.42578125" style="65" customWidth="1"/>
    <col min="37" max="37" width="14.5703125" style="65" hidden="1" customWidth="1"/>
    <col min="38" max="38" width="36.28515625" style="65" hidden="1" customWidth="1"/>
    <col min="39" max="40" width="14.5703125" style="65" hidden="1" customWidth="1"/>
    <col min="41" max="41" width="36.28515625" style="65" hidden="1" customWidth="1"/>
    <col min="42" max="42" width="25.7109375" style="65" hidden="1" customWidth="1"/>
    <col min="43" max="44" width="14.7109375" style="65" hidden="1" customWidth="1"/>
    <col min="45" max="45" width="15" style="65" customWidth="1"/>
    <col min="46" max="47" width="13.85546875" style="65" customWidth="1"/>
    <col min="48" max="48" width="13.5703125" style="65" customWidth="1"/>
    <col min="49" max="49" width="12.28515625" style="65" customWidth="1"/>
    <col min="50" max="50" width="16.7109375" style="65" customWidth="1"/>
    <col min="51" max="53" width="21.7109375" style="65" customWidth="1"/>
    <col min="54" max="54" width="8" style="65" customWidth="1"/>
    <col min="55" max="55" width="13.5703125" style="65" customWidth="1"/>
    <col min="56" max="56" width="15" style="65" customWidth="1"/>
    <col min="57" max="57" width="14.85546875" style="65" customWidth="1"/>
    <col min="58" max="58" width="10.28515625" style="65" customWidth="1"/>
    <col min="59" max="59" width="8.42578125" style="65" customWidth="1"/>
    <col min="60" max="60" width="15.28515625" style="65" customWidth="1"/>
    <col min="61" max="79" width="10.5703125" style="65" customWidth="1"/>
    <col min="80" max="16384" width="10.5703125" style="65"/>
  </cols>
  <sheetData>
    <row r="1" spans="3:66" ht="16.5" hidden="1" customHeight="1" x14ac:dyDescent="0.25">
      <c r="E1" s="65">
        <v>1</v>
      </c>
      <c r="AJ1" s="66"/>
      <c r="AK1" s="66"/>
      <c r="AL1" s="66"/>
      <c r="AM1" s="66"/>
      <c r="AN1" s="66"/>
      <c r="AO1" s="66"/>
      <c r="AP1" s="66"/>
      <c r="AQ1" s="66"/>
      <c r="AR1" s="66"/>
    </row>
    <row r="2" spans="3:66" ht="16.5" hidden="1" customHeight="1" x14ac:dyDescent="0.25"/>
    <row r="3" spans="3:66" hidden="1" x14ac:dyDescent="0.25"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</row>
    <row r="4" spans="3:66" ht="12.75" customHeight="1" x14ac:dyDescent="0.25">
      <c r="C4" s="67"/>
      <c r="D4" s="69" t="str">
        <f xml:space="preserve"> "Справка о финансировании в тыс.руб (без НДС)"</f>
        <v>Справка о финансировании в тыс.руб (без НДС)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</row>
    <row r="5" spans="3:66" x14ac:dyDescent="0.25">
      <c r="C5" s="67"/>
      <c r="D5" s="69" t="str">
        <f>region_name &amp; " " &amp; org</f>
        <v>Кемеровская область ООО "Энерготранзит"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4"/>
      <c r="AT5" s="74"/>
      <c r="AU5" s="74"/>
      <c r="AV5" s="74"/>
      <c r="AW5" s="74"/>
      <c r="AX5" s="74"/>
      <c r="AY5" s="74"/>
      <c r="AZ5" s="74"/>
      <c r="BA5" s="74"/>
      <c r="BB5" s="74"/>
    </row>
    <row r="6" spans="3:66" x14ac:dyDescent="0.25"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</row>
    <row r="7" spans="3:66" ht="20.25" customHeight="1" x14ac:dyDescent="0.25">
      <c r="C7" s="67"/>
      <c r="D7" s="76" t="s">
        <v>58</v>
      </c>
      <c r="E7" s="76" t="s">
        <v>59</v>
      </c>
      <c r="F7" s="76" t="s">
        <v>60</v>
      </c>
      <c r="G7" s="77" t="s">
        <v>61</v>
      </c>
      <c r="H7" s="78" t="s">
        <v>62</v>
      </c>
      <c r="I7" s="79"/>
      <c r="J7" s="79"/>
      <c r="K7" s="77" t="s">
        <v>63</v>
      </c>
      <c r="L7" s="78" t="s">
        <v>64</v>
      </c>
      <c r="M7" s="78" t="s">
        <v>65</v>
      </c>
      <c r="N7" s="79"/>
      <c r="O7" s="77" t="s">
        <v>66</v>
      </c>
      <c r="P7" s="80"/>
      <c r="Q7" s="81"/>
      <c r="R7" s="82" t="s">
        <v>67</v>
      </c>
      <c r="S7" s="78" t="s">
        <v>68</v>
      </c>
      <c r="T7" s="78" t="s">
        <v>69</v>
      </c>
      <c r="U7" s="78" t="s">
        <v>70</v>
      </c>
      <c r="V7" s="78" t="s">
        <v>71</v>
      </c>
      <c r="W7" s="79"/>
      <c r="X7" s="79"/>
      <c r="Y7" s="79"/>
      <c r="Z7" s="79"/>
      <c r="AA7" s="79"/>
      <c r="AB7" s="79"/>
      <c r="AC7" s="78" t="s">
        <v>62</v>
      </c>
      <c r="AD7" s="79"/>
      <c r="AE7" s="79"/>
      <c r="AF7" s="79"/>
      <c r="AG7" s="79"/>
      <c r="AH7" s="81"/>
      <c r="AI7" s="82" t="s">
        <v>72</v>
      </c>
      <c r="AJ7" s="77" t="s">
        <v>73</v>
      </c>
      <c r="AK7" s="78" t="s">
        <v>74</v>
      </c>
      <c r="AL7" s="78" t="s">
        <v>75</v>
      </c>
      <c r="AM7" s="78" t="s">
        <v>76</v>
      </c>
      <c r="AN7" s="78" t="s">
        <v>77</v>
      </c>
      <c r="AO7" s="78" t="s">
        <v>78</v>
      </c>
      <c r="AP7" s="78" t="s">
        <v>79</v>
      </c>
      <c r="AQ7" s="78" t="s">
        <v>80</v>
      </c>
      <c r="AR7" s="78" t="s">
        <v>81</v>
      </c>
      <c r="AS7" s="78" t="s">
        <v>165</v>
      </c>
      <c r="AT7" s="83" t="str">
        <f>"Факт за прошлые периоды по 31.12." &amp; god -1</f>
        <v>Факт за прошлые периоды по 31.12.2020</v>
      </c>
      <c r="AU7" s="78" t="str">
        <f>"Утверждено на "&amp;[1]Титульный!$F$9&amp;" год ¹"</f>
        <v>Утверждено на 2021 год ¹</v>
      </c>
      <c r="AV7" s="78" t="str">
        <f>"Факт за I полугодие " &amp; [1]Титульный!$F$9 &amp; " года ²³"</f>
        <v>Факт за I полугодие 2021 года ²³</v>
      </c>
      <c r="AW7" s="78" t="str">
        <f>"Всего факт за " &amp; [1]Титульный!$F$10 &amp; " " &amp; [1]Титульный!$F$9 &amp; " года ²³"</f>
        <v>Всего факт за год 2021 года ²³</v>
      </c>
      <c r="AX7" s="78" t="str">
        <f>"Факт за " &amp; god &amp; " год (в соответствии с запланированными по инвестиционной программе мероприятиями)²³"</f>
        <v>Факт за 2021 год (в соответствии с запланированными по инвестиционной программе мероприятиями)²³</v>
      </c>
      <c r="AY7" s="78" t="str">
        <f>"Профинансировано (реализовано) (факт) в " &amp; god &amp; " году за предущие периоды реализации ИП (если мероприятие не было предусмотрено в плане " &amp; god &amp; " года)"</f>
        <v>Профинансировано (реализовано) (факт) в 2021 году за предущие периоды реализации ИП (если мероприятие не было предусмотрено в плане 2021 года)</v>
      </c>
      <c r="AZ7" s="78" t="str">
        <f>"Профинансировано (реализовано) (факт) в " &amp; god &amp; " году за будущие периоды реализации ИП (если мероприятие не было предусмотрено в плане " &amp; god &amp; " года)"</f>
        <v>Профинансировано (реализовано) (факт) в 2021 году за будущие периоды реализации ИП (если мероприятие не было предусмотрено в плане 2021 года)</v>
      </c>
      <c r="BA7" s="78" t="s">
        <v>166</v>
      </c>
      <c r="BB7" s="84" t="s">
        <v>167</v>
      </c>
      <c r="BC7" s="85"/>
      <c r="BD7" s="86"/>
      <c r="BE7" s="87"/>
    </row>
    <row r="8" spans="3:66" ht="59.25" customHeight="1" x14ac:dyDescent="0.25">
      <c r="C8" s="67"/>
      <c r="D8" s="88"/>
      <c r="E8" s="88"/>
      <c r="F8" s="88"/>
      <c r="G8" s="89"/>
      <c r="H8" s="90" t="s">
        <v>82</v>
      </c>
      <c r="I8" s="90" t="s">
        <v>83</v>
      </c>
      <c r="J8" s="90" t="s">
        <v>84</v>
      </c>
      <c r="K8" s="89"/>
      <c r="L8" s="91"/>
      <c r="M8" s="90" t="s">
        <v>85</v>
      </c>
      <c r="N8" s="90" t="s">
        <v>4</v>
      </c>
      <c r="O8" s="90" t="s">
        <v>86</v>
      </c>
      <c r="P8" s="90" t="s">
        <v>87</v>
      </c>
      <c r="Q8" s="92"/>
      <c r="R8" s="93"/>
      <c r="S8" s="91"/>
      <c r="T8" s="91"/>
      <c r="U8" s="91"/>
      <c r="V8" s="90" t="s">
        <v>82</v>
      </c>
      <c r="W8" s="90" t="s">
        <v>83</v>
      </c>
      <c r="X8" s="90" t="s">
        <v>84</v>
      </c>
      <c r="Y8" s="90" t="s">
        <v>88</v>
      </c>
      <c r="Z8" s="90" t="s">
        <v>84</v>
      </c>
      <c r="AA8" s="90" t="s">
        <v>89</v>
      </c>
      <c r="AB8" s="90" t="s">
        <v>90</v>
      </c>
      <c r="AC8" s="90" t="s">
        <v>82</v>
      </c>
      <c r="AD8" s="90" t="s">
        <v>83</v>
      </c>
      <c r="AE8" s="90" t="s">
        <v>84</v>
      </c>
      <c r="AF8" s="90" t="s">
        <v>88</v>
      </c>
      <c r="AG8" s="90" t="s">
        <v>84</v>
      </c>
      <c r="AH8" s="92"/>
      <c r="AI8" s="93"/>
      <c r="AJ8" s="89"/>
      <c r="AK8" s="91"/>
      <c r="AL8" s="91"/>
      <c r="AM8" s="91"/>
      <c r="AN8" s="91"/>
      <c r="AO8" s="91"/>
      <c r="AP8" s="91"/>
      <c r="AQ8" s="91"/>
      <c r="AR8" s="91"/>
      <c r="AS8" s="91"/>
      <c r="AT8" s="94"/>
      <c r="AU8" s="91"/>
      <c r="AV8" s="91"/>
      <c r="AW8" s="91"/>
      <c r="AX8" s="91"/>
      <c r="AY8" s="91"/>
      <c r="AZ8" s="91"/>
      <c r="BA8" s="91"/>
      <c r="BB8" s="95" t="s">
        <v>91</v>
      </c>
      <c r="BC8" s="90" t="s">
        <v>92</v>
      </c>
      <c r="BD8" s="86"/>
      <c r="BE8" s="87"/>
    </row>
    <row r="9" spans="3:66" x14ac:dyDescent="0.25">
      <c r="C9" s="67"/>
      <c r="D9" s="96"/>
      <c r="E9" s="97"/>
      <c r="F9" s="97"/>
      <c r="G9" s="98"/>
      <c r="H9" s="99"/>
      <c r="I9" s="99"/>
      <c r="J9" s="99"/>
      <c r="K9" s="98"/>
      <c r="L9" s="100"/>
      <c r="M9" s="99"/>
      <c r="N9" s="99"/>
      <c r="O9" s="99"/>
      <c r="P9" s="99"/>
      <c r="Q9" s="99"/>
      <c r="R9" s="97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101"/>
      <c r="AI9" s="102"/>
      <c r="AJ9" s="103" t="s">
        <v>93</v>
      </c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1"/>
      <c r="BC9" s="105"/>
      <c r="BD9" s="86"/>
      <c r="BE9" s="87"/>
    </row>
    <row r="10" spans="3:66" x14ac:dyDescent="0.25">
      <c r="C10" s="67"/>
      <c r="D10" s="106"/>
      <c r="E10" s="107"/>
      <c r="F10" s="108"/>
      <c r="G10" s="108"/>
      <c r="H10" s="108"/>
      <c r="I10" s="108"/>
      <c r="J10" s="108"/>
      <c r="K10" s="108"/>
      <c r="L10" s="107"/>
      <c r="M10" s="107"/>
      <c r="N10" s="107"/>
      <c r="O10" s="107"/>
      <c r="P10" s="107"/>
      <c r="Q10" s="107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9"/>
      <c r="AI10" s="108"/>
      <c r="AJ10" s="109" t="s">
        <v>94</v>
      </c>
      <c r="AK10" s="108"/>
      <c r="AL10" s="108"/>
      <c r="AM10" s="108"/>
      <c r="AN10" s="108"/>
      <c r="AO10" s="108"/>
      <c r="AP10" s="108"/>
      <c r="AQ10" s="108"/>
      <c r="AR10" s="110"/>
      <c r="AS10" s="111">
        <f t="shared" ref="AS10:BB10" si="0">AS11+AS16+AS20+AS24</f>
        <v>298245.29000000004</v>
      </c>
      <c r="AT10" s="111">
        <f t="shared" si="0"/>
        <v>0</v>
      </c>
      <c r="AU10" s="111">
        <f t="shared" si="0"/>
        <v>31367.809999999998</v>
      </c>
      <c r="AV10" s="111">
        <f t="shared" si="0"/>
        <v>0</v>
      </c>
      <c r="AW10" s="111">
        <f t="shared" si="0"/>
        <v>31123.91</v>
      </c>
      <c r="AX10" s="111">
        <f t="shared" si="0"/>
        <v>31123.91</v>
      </c>
      <c r="AY10" s="111">
        <f t="shared" si="0"/>
        <v>0</v>
      </c>
      <c r="AZ10" s="111">
        <f t="shared" si="0"/>
        <v>0</v>
      </c>
      <c r="BA10" s="111">
        <f t="shared" si="0"/>
        <v>267121.38</v>
      </c>
      <c r="BB10" s="112">
        <f t="shared" si="0"/>
        <v>-243.89999999999964</v>
      </c>
      <c r="BC10" s="111">
        <f t="shared" ref="BC10:BC26" si="1">IF(AX10 = 0, 0,AX10/AU10*100)</f>
        <v>99.22245129640865</v>
      </c>
      <c r="BD10" s="113"/>
      <c r="BE10" s="114"/>
    </row>
    <row r="11" spans="3:66" x14ac:dyDescent="0.25">
      <c r="C11" s="67"/>
      <c r="D11" s="115"/>
      <c r="E11" s="107"/>
      <c r="F11" s="108"/>
      <c r="G11" s="108"/>
      <c r="H11" s="108"/>
      <c r="I11" s="108"/>
      <c r="J11" s="108"/>
      <c r="K11" s="108"/>
      <c r="L11" s="107"/>
      <c r="M11" s="107"/>
      <c r="N11" s="107"/>
      <c r="O11" s="107"/>
      <c r="P11" s="107"/>
      <c r="Q11" s="107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9"/>
      <c r="AI11" s="116">
        <v>1</v>
      </c>
      <c r="AJ11" s="109" t="s">
        <v>95</v>
      </c>
      <c r="AK11" s="108"/>
      <c r="AL11" s="108"/>
      <c r="AM11" s="108"/>
      <c r="AN11" s="108"/>
      <c r="AO11" s="108"/>
      <c r="AP11" s="108"/>
      <c r="AQ11" s="108"/>
      <c r="AR11" s="110"/>
      <c r="AS11" s="117">
        <f t="shared" ref="AS11:BB11" si="2">AS12+AS13+AS14+AS15</f>
        <v>298245.29000000004</v>
      </c>
      <c r="AT11" s="117">
        <f t="shared" si="2"/>
        <v>0</v>
      </c>
      <c r="AU11" s="117">
        <f t="shared" si="2"/>
        <v>31367.809999999998</v>
      </c>
      <c r="AV11" s="117">
        <f t="shared" si="2"/>
        <v>0</v>
      </c>
      <c r="AW11" s="117">
        <f t="shared" si="2"/>
        <v>31123.91</v>
      </c>
      <c r="AX11" s="117">
        <f t="shared" si="2"/>
        <v>31123.91</v>
      </c>
      <c r="AY11" s="117">
        <f t="shared" si="2"/>
        <v>0</v>
      </c>
      <c r="AZ11" s="117">
        <f t="shared" si="2"/>
        <v>0</v>
      </c>
      <c r="BA11" s="117">
        <f t="shared" si="2"/>
        <v>267121.38</v>
      </c>
      <c r="BB11" s="118">
        <f t="shared" si="2"/>
        <v>-243.89999999999964</v>
      </c>
      <c r="BC11" s="111">
        <f t="shared" si="1"/>
        <v>99.22245129640865</v>
      </c>
      <c r="BD11" s="119"/>
      <c r="BE11" s="120"/>
    </row>
    <row r="12" spans="3:66" ht="11.25" customHeight="1" x14ac:dyDescent="0.25">
      <c r="C12" s="67"/>
      <c r="D12" s="121"/>
      <c r="E12" s="107"/>
      <c r="F12" s="122"/>
      <c r="G12" s="122"/>
      <c r="H12" s="122"/>
      <c r="I12" s="122"/>
      <c r="J12" s="122"/>
      <c r="K12" s="122"/>
      <c r="L12" s="107"/>
      <c r="M12" s="107"/>
      <c r="N12" s="107"/>
      <c r="O12" s="107"/>
      <c r="P12" s="107"/>
      <c r="Q12" s="107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3"/>
      <c r="AI12" s="124" t="s">
        <v>96</v>
      </c>
      <c r="AJ12" s="125" t="s">
        <v>97</v>
      </c>
      <c r="AK12" s="126"/>
      <c r="AL12" s="126"/>
      <c r="AM12" s="126"/>
      <c r="AN12" s="126"/>
      <c r="AO12" s="126"/>
      <c r="AP12" s="126"/>
      <c r="AQ12" s="126"/>
      <c r="AR12" s="127"/>
      <c r="AS12" s="128">
        <f t="shared" ref="AS12:BB15" si="3">SUMIF($BM$49:$BM$139,$BN12,AS$49:AS$139)</f>
        <v>192123.71000000002</v>
      </c>
      <c r="AT12" s="128">
        <f t="shared" si="3"/>
        <v>0</v>
      </c>
      <c r="AU12" s="128">
        <f t="shared" si="3"/>
        <v>30844.809999999998</v>
      </c>
      <c r="AV12" s="128">
        <f t="shared" si="3"/>
        <v>0</v>
      </c>
      <c r="AW12" s="128">
        <f t="shared" si="3"/>
        <v>30600.91</v>
      </c>
      <c r="AX12" s="128">
        <f t="shared" si="3"/>
        <v>30600.91</v>
      </c>
      <c r="AY12" s="128">
        <f t="shared" si="3"/>
        <v>0</v>
      </c>
      <c r="AZ12" s="128">
        <f t="shared" si="3"/>
        <v>0</v>
      </c>
      <c r="BA12" s="128">
        <f t="shared" si="3"/>
        <v>161522.79999999999</v>
      </c>
      <c r="BB12" s="129">
        <f t="shared" si="3"/>
        <v>-243.89999999999964</v>
      </c>
      <c r="BC12" s="130">
        <f t="shared" si="1"/>
        <v>99.209267296507903</v>
      </c>
      <c r="BD12" s="119"/>
      <c r="BE12" s="120"/>
      <c r="BN12" s="131" t="str">
        <f>AJ12 &amp; "0"</f>
        <v>Прибыль направляемая на инвестиции0</v>
      </c>
    </row>
    <row r="13" spans="3:66" x14ac:dyDescent="0.25">
      <c r="C13" s="67"/>
      <c r="D13" s="121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6"/>
      <c r="AI13" s="124" t="s">
        <v>98</v>
      </c>
      <c r="AJ13" s="132" t="s">
        <v>99</v>
      </c>
      <c r="AK13" s="133"/>
      <c r="AL13" s="133"/>
      <c r="AM13" s="133"/>
      <c r="AN13" s="133"/>
      <c r="AO13" s="133"/>
      <c r="AP13" s="133"/>
      <c r="AQ13" s="133"/>
      <c r="AR13" s="134"/>
      <c r="AS13" s="128">
        <f t="shared" si="3"/>
        <v>106121.58000000002</v>
      </c>
      <c r="AT13" s="128">
        <f t="shared" si="3"/>
        <v>0</v>
      </c>
      <c r="AU13" s="128">
        <f t="shared" si="3"/>
        <v>523</v>
      </c>
      <c r="AV13" s="128">
        <f t="shared" si="3"/>
        <v>0</v>
      </c>
      <c r="AW13" s="128">
        <f t="shared" si="3"/>
        <v>523</v>
      </c>
      <c r="AX13" s="128">
        <f t="shared" si="3"/>
        <v>523</v>
      </c>
      <c r="AY13" s="128">
        <f t="shared" si="3"/>
        <v>0</v>
      </c>
      <c r="AZ13" s="128">
        <f t="shared" si="3"/>
        <v>0</v>
      </c>
      <c r="BA13" s="128">
        <f t="shared" si="3"/>
        <v>105598.58000000002</v>
      </c>
      <c r="BB13" s="129">
        <f t="shared" si="3"/>
        <v>0</v>
      </c>
      <c r="BC13" s="130">
        <f t="shared" si="1"/>
        <v>100</v>
      </c>
      <c r="BD13" s="119"/>
      <c r="BE13" s="120"/>
      <c r="BN13" s="131" t="str">
        <f>AJ13 &amp; "0"</f>
        <v>Амортизационные отчисления0</v>
      </c>
    </row>
    <row r="14" spans="3:66" x14ac:dyDescent="0.25">
      <c r="C14" s="67"/>
      <c r="D14" s="121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6"/>
      <c r="AI14" s="124" t="s">
        <v>100</v>
      </c>
      <c r="AJ14" s="132" t="s">
        <v>101</v>
      </c>
      <c r="AK14" s="133"/>
      <c r="AL14" s="133"/>
      <c r="AM14" s="133"/>
      <c r="AN14" s="133"/>
      <c r="AO14" s="133"/>
      <c r="AP14" s="133"/>
      <c r="AQ14" s="133"/>
      <c r="AR14" s="134"/>
      <c r="AS14" s="128">
        <f t="shared" si="3"/>
        <v>0</v>
      </c>
      <c r="AT14" s="128">
        <f t="shared" si="3"/>
        <v>0</v>
      </c>
      <c r="AU14" s="128">
        <f t="shared" si="3"/>
        <v>0</v>
      </c>
      <c r="AV14" s="128">
        <f t="shared" si="3"/>
        <v>0</v>
      </c>
      <c r="AW14" s="128">
        <f t="shared" si="3"/>
        <v>0</v>
      </c>
      <c r="AX14" s="128">
        <f t="shared" si="3"/>
        <v>0</v>
      </c>
      <c r="AY14" s="128">
        <f t="shared" si="3"/>
        <v>0</v>
      </c>
      <c r="AZ14" s="128">
        <f t="shared" si="3"/>
        <v>0</v>
      </c>
      <c r="BA14" s="128">
        <f t="shared" si="3"/>
        <v>0</v>
      </c>
      <c r="BB14" s="129">
        <f t="shared" si="3"/>
        <v>0</v>
      </c>
      <c r="BC14" s="130">
        <f t="shared" si="1"/>
        <v>0</v>
      </c>
      <c r="BD14" s="119"/>
      <c r="BE14" s="120"/>
      <c r="BN14" s="131" t="str">
        <f>AJ14 &amp; "0"</f>
        <v>Прочие собственные средства0</v>
      </c>
    </row>
    <row r="15" spans="3:66" ht="11.25" customHeight="1" x14ac:dyDescent="0.25">
      <c r="C15" s="67"/>
      <c r="D15" s="121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6"/>
      <c r="AI15" s="124" t="s">
        <v>102</v>
      </c>
      <c r="AJ15" s="125" t="s">
        <v>103</v>
      </c>
      <c r="AK15" s="126"/>
      <c r="AL15" s="126"/>
      <c r="AM15" s="126"/>
      <c r="AN15" s="126"/>
      <c r="AO15" s="126"/>
      <c r="AP15" s="126"/>
      <c r="AQ15" s="126"/>
      <c r="AR15" s="127"/>
      <c r="AS15" s="128">
        <f t="shared" si="3"/>
        <v>0</v>
      </c>
      <c r="AT15" s="128">
        <f t="shared" si="3"/>
        <v>0</v>
      </c>
      <c r="AU15" s="128">
        <f t="shared" si="3"/>
        <v>0</v>
      </c>
      <c r="AV15" s="128">
        <f t="shared" si="3"/>
        <v>0</v>
      </c>
      <c r="AW15" s="128">
        <f t="shared" si="3"/>
        <v>0</v>
      </c>
      <c r="AX15" s="128">
        <f t="shared" si="3"/>
        <v>0</v>
      </c>
      <c r="AY15" s="128">
        <f t="shared" si="3"/>
        <v>0</v>
      </c>
      <c r="AZ15" s="128">
        <f t="shared" si="3"/>
        <v>0</v>
      </c>
      <c r="BA15" s="128">
        <f t="shared" si="3"/>
        <v>0</v>
      </c>
      <c r="BB15" s="129">
        <f t="shared" si="3"/>
        <v>0</v>
      </c>
      <c r="BC15" s="130">
        <f t="shared" si="1"/>
        <v>0</v>
      </c>
      <c r="BD15" s="119"/>
      <c r="BE15" s="120"/>
      <c r="BN15" s="131" t="str">
        <f>AJ15 &amp; "0"</f>
        <v>За счет платы за технологическое присоединение0</v>
      </c>
    </row>
    <row r="16" spans="3:66" x14ac:dyDescent="0.25">
      <c r="C16" s="67"/>
      <c r="D16" s="115"/>
      <c r="E16" s="107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9"/>
      <c r="AI16" s="116" t="s">
        <v>104</v>
      </c>
      <c r="AJ16" s="109" t="s">
        <v>105</v>
      </c>
      <c r="AK16" s="108"/>
      <c r="AL16" s="108"/>
      <c r="AM16" s="108"/>
      <c r="AN16" s="108"/>
      <c r="AO16" s="108"/>
      <c r="AP16" s="108"/>
      <c r="AQ16" s="108"/>
      <c r="AR16" s="110"/>
      <c r="AS16" s="117">
        <f t="shared" ref="AS16:BB16" si="4">SUM(AS17:AS19)</f>
        <v>0</v>
      </c>
      <c r="AT16" s="117">
        <f t="shared" si="4"/>
        <v>0</v>
      </c>
      <c r="AU16" s="117">
        <f t="shared" si="4"/>
        <v>0</v>
      </c>
      <c r="AV16" s="117">
        <f t="shared" si="4"/>
        <v>0</v>
      </c>
      <c r="AW16" s="117">
        <f t="shared" si="4"/>
        <v>0</v>
      </c>
      <c r="AX16" s="117">
        <f t="shared" si="4"/>
        <v>0</v>
      </c>
      <c r="AY16" s="117">
        <f t="shared" si="4"/>
        <v>0</v>
      </c>
      <c r="AZ16" s="117">
        <f t="shared" si="4"/>
        <v>0</v>
      </c>
      <c r="BA16" s="117">
        <f t="shared" si="4"/>
        <v>0</v>
      </c>
      <c r="BB16" s="118">
        <f t="shared" si="4"/>
        <v>0</v>
      </c>
      <c r="BC16" s="111">
        <f t="shared" si="1"/>
        <v>0</v>
      </c>
      <c r="BD16" s="119"/>
      <c r="BE16" s="120"/>
      <c r="BN16" s="135"/>
    </row>
    <row r="17" spans="3:81" x14ac:dyDescent="0.25">
      <c r="C17" s="67"/>
      <c r="D17" s="121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6"/>
      <c r="AI17" s="124" t="s">
        <v>106</v>
      </c>
      <c r="AJ17" s="132" t="s">
        <v>107</v>
      </c>
      <c r="AK17" s="133"/>
      <c r="AL17" s="133"/>
      <c r="AM17" s="133"/>
      <c r="AN17" s="133"/>
      <c r="AO17" s="133"/>
      <c r="AP17" s="133"/>
      <c r="AQ17" s="133"/>
      <c r="AR17" s="134"/>
      <c r="AS17" s="128">
        <f t="shared" ref="AS17:BB19" si="5">SUMIF($BM$49:$BM$139,$BN17,AS$49:AS$139)</f>
        <v>0</v>
      </c>
      <c r="AT17" s="128">
        <f t="shared" si="5"/>
        <v>0</v>
      </c>
      <c r="AU17" s="128">
        <f t="shared" si="5"/>
        <v>0</v>
      </c>
      <c r="AV17" s="128">
        <f t="shared" si="5"/>
        <v>0</v>
      </c>
      <c r="AW17" s="128">
        <f t="shared" si="5"/>
        <v>0</v>
      </c>
      <c r="AX17" s="128">
        <f t="shared" si="5"/>
        <v>0</v>
      </c>
      <c r="AY17" s="128">
        <f t="shared" si="5"/>
        <v>0</v>
      </c>
      <c r="AZ17" s="128">
        <f t="shared" si="5"/>
        <v>0</v>
      </c>
      <c r="BA17" s="128">
        <f t="shared" si="5"/>
        <v>0</v>
      </c>
      <c r="BB17" s="129">
        <f t="shared" si="5"/>
        <v>0</v>
      </c>
      <c r="BC17" s="130">
        <f t="shared" si="1"/>
        <v>0</v>
      </c>
      <c r="BD17" s="119"/>
      <c r="BE17" s="120"/>
      <c r="BN17" s="131" t="str">
        <f>AJ17 &amp; "0"</f>
        <v>Кредиты0</v>
      </c>
    </row>
    <row r="18" spans="3:81" x14ac:dyDescent="0.25">
      <c r="C18" s="67"/>
      <c r="D18" s="121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6"/>
      <c r="AI18" s="124" t="s">
        <v>108</v>
      </c>
      <c r="AJ18" s="132" t="s">
        <v>109</v>
      </c>
      <c r="AK18" s="133"/>
      <c r="AL18" s="133"/>
      <c r="AM18" s="133"/>
      <c r="AN18" s="133"/>
      <c r="AO18" s="133"/>
      <c r="AP18" s="133"/>
      <c r="AQ18" s="133"/>
      <c r="AR18" s="134"/>
      <c r="AS18" s="128">
        <f t="shared" si="5"/>
        <v>0</v>
      </c>
      <c r="AT18" s="128">
        <f t="shared" si="5"/>
        <v>0</v>
      </c>
      <c r="AU18" s="128">
        <f t="shared" si="5"/>
        <v>0</v>
      </c>
      <c r="AV18" s="128">
        <f t="shared" si="5"/>
        <v>0</v>
      </c>
      <c r="AW18" s="128">
        <f t="shared" si="5"/>
        <v>0</v>
      </c>
      <c r="AX18" s="128">
        <f t="shared" si="5"/>
        <v>0</v>
      </c>
      <c r="AY18" s="128">
        <f t="shared" si="5"/>
        <v>0</v>
      </c>
      <c r="AZ18" s="128">
        <f t="shared" si="5"/>
        <v>0</v>
      </c>
      <c r="BA18" s="128">
        <f t="shared" si="5"/>
        <v>0</v>
      </c>
      <c r="BB18" s="129">
        <f t="shared" si="5"/>
        <v>0</v>
      </c>
      <c r="BC18" s="130">
        <f t="shared" si="1"/>
        <v>0</v>
      </c>
      <c r="BD18" s="119"/>
      <c r="BE18" s="120"/>
      <c r="BN18" s="131" t="str">
        <f>AJ18 &amp; "0"</f>
        <v>Займы0</v>
      </c>
    </row>
    <row r="19" spans="3:81" ht="11.25" customHeight="1" x14ac:dyDescent="0.25">
      <c r="C19" s="67"/>
      <c r="D19" s="121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6"/>
      <c r="AI19" s="124" t="s">
        <v>110</v>
      </c>
      <c r="AJ19" s="132" t="s">
        <v>111</v>
      </c>
      <c r="AK19" s="133"/>
      <c r="AL19" s="133"/>
      <c r="AM19" s="133"/>
      <c r="AN19" s="133"/>
      <c r="AO19" s="133"/>
      <c r="AP19" s="133"/>
      <c r="AQ19" s="133"/>
      <c r="AR19" s="134"/>
      <c r="AS19" s="128">
        <f t="shared" si="5"/>
        <v>0</v>
      </c>
      <c r="AT19" s="128">
        <f t="shared" si="5"/>
        <v>0</v>
      </c>
      <c r="AU19" s="128">
        <f t="shared" si="5"/>
        <v>0</v>
      </c>
      <c r="AV19" s="128">
        <f t="shared" si="5"/>
        <v>0</v>
      </c>
      <c r="AW19" s="128">
        <f t="shared" si="5"/>
        <v>0</v>
      </c>
      <c r="AX19" s="128">
        <f t="shared" si="5"/>
        <v>0</v>
      </c>
      <c r="AY19" s="128">
        <f t="shared" si="5"/>
        <v>0</v>
      </c>
      <c r="AZ19" s="128">
        <f t="shared" si="5"/>
        <v>0</v>
      </c>
      <c r="BA19" s="128">
        <f t="shared" si="5"/>
        <v>0</v>
      </c>
      <c r="BB19" s="129">
        <f t="shared" si="5"/>
        <v>0</v>
      </c>
      <c r="BC19" s="130">
        <f t="shared" si="1"/>
        <v>0</v>
      </c>
      <c r="BD19" s="119"/>
      <c r="BN19" s="131" t="str">
        <f>AJ19 &amp; "0"</f>
        <v>Прочие привлеченные средства0</v>
      </c>
    </row>
    <row r="20" spans="3:81" x14ac:dyDescent="0.25">
      <c r="C20" s="67"/>
      <c r="D20" s="115"/>
      <c r="E20" s="107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9"/>
      <c r="AI20" s="116" t="s">
        <v>112</v>
      </c>
      <c r="AJ20" s="109" t="s">
        <v>113</v>
      </c>
      <c r="AK20" s="108"/>
      <c r="AL20" s="108"/>
      <c r="AM20" s="108"/>
      <c r="AN20" s="108"/>
      <c r="AO20" s="108"/>
      <c r="AP20" s="108"/>
      <c r="AQ20" s="108"/>
      <c r="AR20" s="110"/>
      <c r="AS20" s="117">
        <f t="shared" ref="AS20:BB20" si="6">SUM(AS21:AS23)</f>
        <v>0</v>
      </c>
      <c r="AT20" s="117">
        <f t="shared" si="6"/>
        <v>0</v>
      </c>
      <c r="AU20" s="117">
        <f t="shared" si="6"/>
        <v>0</v>
      </c>
      <c r="AV20" s="117">
        <f t="shared" si="6"/>
        <v>0</v>
      </c>
      <c r="AW20" s="117">
        <f t="shared" si="6"/>
        <v>0</v>
      </c>
      <c r="AX20" s="117">
        <f t="shared" si="6"/>
        <v>0</v>
      </c>
      <c r="AY20" s="117">
        <f t="shared" si="6"/>
        <v>0</v>
      </c>
      <c r="AZ20" s="117">
        <f t="shared" si="6"/>
        <v>0</v>
      </c>
      <c r="BA20" s="117">
        <f t="shared" si="6"/>
        <v>0</v>
      </c>
      <c r="BB20" s="118">
        <f t="shared" si="6"/>
        <v>0</v>
      </c>
      <c r="BC20" s="111">
        <f t="shared" si="1"/>
        <v>0</v>
      </c>
      <c r="BD20" s="119"/>
      <c r="BN20" s="135"/>
    </row>
    <row r="21" spans="3:81" x14ac:dyDescent="0.25">
      <c r="C21" s="67"/>
      <c r="D21" s="121"/>
      <c r="E21" s="107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3"/>
      <c r="AI21" s="124" t="s">
        <v>114</v>
      </c>
      <c r="AJ21" s="125" t="s">
        <v>115</v>
      </c>
      <c r="AK21" s="126"/>
      <c r="AL21" s="126"/>
      <c r="AM21" s="126"/>
      <c r="AN21" s="126"/>
      <c r="AO21" s="126"/>
      <c r="AP21" s="126"/>
      <c r="AQ21" s="126"/>
      <c r="AR21" s="127"/>
      <c r="AS21" s="128">
        <f t="shared" ref="AS21:BB23" si="7">SUMIF($BM$49:$BM$139,$BN21,AS$49:AS$139)</f>
        <v>0</v>
      </c>
      <c r="AT21" s="128">
        <f t="shared" si="7"/>
        <v>0</v>
      </c>
      <c r="AU21" s="128">
        <f t="shared" si="7"/>
        <v>0</v>
      </c>
      <c r="AV21" s="128">
        <f t="shared" si="7"/>
        <v>0</v>
      </c>
      <c r="AW21" s="128">
        <f t="shared" si="7"/>
        <v>0</v>
      </c>
      <c r="AX21" s="128">
        <f t="shared" si="7"/>
        <v>0</v>
      </c>
      <c r="AY21" s="128">
        <f t="shared" si="7"/>
        <v>0</v>
      </c>
      <c r="AZ21" s="128">
        <f t="shared" si="7"/>
        <v>0</v>
      </c>
      <c r="BA21" s="128">
        <f t="shared" si="7"/>
        <v>0</v>
      </c>
      <c r="BB21" s="129">
        <f t="shared" si="7"/>
        <v>0</v>
      </c>
      <c r="BC21" s="130">
        <f t="shared" si="1"/>
        <v>0</v>
      </c>
      <c r="BD21" s="119"/>
      <c r="BN21" s="131" t="str">
        <f>AJ21 &amp; "0"</f>
        <v>Федеральный бюджет0</v>
      </c>
    </row>
    <row r="22" spans="3:81" x14ac:dyDescent="0.25">
      <c r="C22" s="67"/>
      <c r="D22" s="121"/>
      <c r="E22" s="107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3"/>
      <c r="AI22" s="124" t="s">
        <v>116</v>
      </c>
      <c r="AJ22" s="125" t="s">
        <v>117</v>
      </c>
      <c r="AK22" s="126"/>
      <c r="AL22" s="126"/>
      <c r="AM22" s="126"/>
      <c r="AN22" s="126"/>
      <c r="AO22" s="126"/>
      <c r="AP22" s="126"/>
      <c r="AQ22" s="126"/>
      <c r="AR22" s="127"/>
      <c r="AS22" s="128">
        <f t="shared" si="7"/>
        <v>0</v>
      </c>
      <c r="AT22" s="128">
        <f t="shared" si="7"/>
        <v>0</v>
      </c>
      <c r="AU22" s="128">
        <f t="shared" si="7"/>
        <v>0</v>
      </c>
      <c r="AV22" s="128">
        <f t="shared" si="7"/>
        <v>0</v>
      </c>
      <c r="AW22" s="128">
        <f t="shared" si="7"/>
        <v>0</v>
      </c>
      <c r="AX22" s="128">
        <f t="shared" si="7"/>
        <v>0</v>
      </c>
      <c r="AY22" s="128">
        <f t="shared" si="7"/>
        <v>0</v>
      </c>
      <c r="AZ22" s="128">
        <f t="shared" si="7"/>
        <v>0</v>
      </c>
      <c r="BA22" s="128">
        <f t="shared" si="7"/>
        <v>0</v>
      </c>
      <c r="BB22" s="129">
        <f t="shared" si="7"/>
        <v>0</v>
      </c>
      <c r="BC22" s="130">
        <f t="shared" si="1"/>
        <v>0</v>
      </c>
      <c r="BD22" s="119"/>
      <c r="BN22" s="131" t="str">
        <f>AJ22 &amp; "0"</f>
        <v>Бюджет субъекта РФ0</v>
      </c>
    </row>
    <row r="23" spans="3:81" ht="11.25" customHeight="1" x14ac:dyDescent="0.25">
      <c r="C23" s="67"/>
      <c r="D23" s="121"/>
      <c r="E23" s="107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3"/>
      <c r="AI23" s="124" t="s">
        <v>118</v>
      </c>
      <c r="AJ23" s="125" t="s">
        <v>119</v>
      </c>
      <c r="AK23" s="126"/>
      <c r="AL23" s="126"/>
      <c r="AM23" s="126"/>
      <c r="AN23" s="126"/>
      <c r="AO23" s="126"/>
      <c r="AP23" s="126"/>
      <c r="AQ23" s="126"/>
      <c r="AR23" s="127"/>
      <c r="AS23" s="128">
        <f t="shared" si="7"/>
        <v>0</v>
      </c>
      <c r="AT23" s="128">
        <f t="shared" si="7"/>
        <v>0</v>
      </c>
      <c r="AU23" s="128">
        <f t="shared" si="7"/>
        <v>0</v>
      </c>
      <c r="AV23" s="128">
        <f t="shared" si="7"/>
        <v>0</v>
      </c>
      <c r="AW23" s="128">
        <f t="shared" si="7"/>
        <v>0</v>
      </c>
      <c r="AX23" s="128">
        <f t="shared" si="7"/>
        <v>0</v>
      </c>
      <c r="AY23" s="128">
        <f t="shared" si="7"/>
        <v>0</v>
      </c>
      <c r="AZ23" s="128">
        <f t="shared" si="7"/>
        <v>0</v>
      </c>
      <c r="BA23" s="128">
        <f t="shared" si="7"/>
        <v>0</v>
      </c>
      <c r="BB23" s="129">
        <f t="shared" si="7"/>
        <v>0</v>
      </c>
      <c r="BC23" s="130">
        <f t="shared" si="1"/>
        <v>0</v>
      </c>
      <c r="BD23" s="119"/>
      <c r="BN23" s="131" t="str">
        <f>AJ23 &amp; "0"</f>
        <v>Бюджет муниципального образования0</v>
      </c>
    </row>
    <row r="24" spans="3:81" ht="11.25" customHeight="1" x14ac:dyDescent="0.25">
      <c r="C24" s="67"/>
      <c r="D24" s="115"/>
      <c r="E24" s="107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9"/>
      <c r="AI24" s="116" t="s">
        <v>120</v>
      </c>
      <c r="AJ24" s="109" t="s">
        <v>121</v>
      </c>
      <c r="AK24" s="108"/>
      <c r="AL24" s="108"/>
      <c r="AM24" s="108"/>
      <c r="AN24" s="108"/>
      <c r="AO24" s="108"/>
      <c r="AP24" s="108"/>
      <c r="AQ24" s="108"/>
      <c r="AR24" s="110"/>
      <c r="AS24" s="117">
        <f t="shared" ref="AS24:BB24" si="8">SUM(AS25:AS26)</f>
        <v>0</v>
      </c>
      <c r="AT24" s="117">
        <f t="shared" si="8"/>
        <v>0</v>
      </c>
      <c r="AU24" s="117">
        <f t="shared" si="8"/>
        <v>0</v>
      </c>
      <c r="AV24" s="117">
        <f t="shared" si="8"/>
        <v>0</v>
      </c>
      <c r="AW24" s="117">
        <f t="shared" si="8"/>
        <v>0</v>
      </c>
      <c r="AX24" s="117">
        <f t="shared" si="8"/>
        <v>0</v>
      </c>
      <c r="AY24" s="117">
        <f t="shared" si="8"/>
        <v>0</v>
      </c>
      <c r="AZ24" s="117">
        <f t="shared" si="8"/>
        <v>0</v>
      </c>
      <c r="BA24" s="117">
        <f t="shared" si="8"/>
        <v>0</v>
      </c>
      <c r="BB24" s="118">
        <f t="shared" si="8"/>
        <v>0</v>
      </c>
      <c r="BC24" s="111">
        <f t="shared" si="1"/>
        <v>0</v>
      </c>
      <c r="BD24" s="119"/>
      <c r="BN24" s="135"/>
    </row>
    <row r="25" spans="3:81" x14ac:dyDescent="0.25">
      <c r="C25" s="67"/>
      <c r="D25" s="121"/>
      <c r="E25" s="107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3"/>
      <c r="AI25" s="124" t="s">
        <v>122</v>
      </c>
      <c r="AJ25" s="125" t="s">
        <v>123</v>
      </c>
      <c r="AK25" s="126"/>
      <c r="AL25" s="126"/>
      <c r="AM25" s="126"/>
      <c r="AN25" s="126"/>
      <c r="AO25" s="126"/>
      <c r="AP25" s="126"/>
      <c r="AQ25" s="126"/>
      <c r="AR25" s="127"/>
      <c r="AS25" s="128">
        <f t="shared" ref="AS25:BB26" si="9">SUMIF($BM$49:$BM$139,$BN25,AS$49:AS$139)</f>
        <v>0</v>
      </c>
      <c r="AT25" s="128">
        <f t="shared" si="9"/>
        <v>0</v>
      </c>
      <c r="AU25" s="128">
        <f t="shared" si="9"/>
        <v>0</v>
      </c>
      <c r="AV25" s="128">
        <f t="shared" si="9"/>
        <v>0</v>
      </c>
      <c r="AW25" s="128">
        <f t="shared" si="9"/>
        <v>0</v>
      </c>
      <c r="AX25" s="128">
        <f t="shared" si="9"/>
        <v>0</v>
      </c>
      <c r="AY25" s="128">
        <f t="shared" si="9"/>
        <v>0</v>
      </c>
      <c r="AZ25" s="128">
        <f t="shared" si="9"/>
        <v>0</v>
      </c>
      <c r="BA25" s="128">
        <f t="shared" si="9"/>
        <v>0</v>
      </c>
      <c r="BB25" s="129">
        <f t="shared" si="9"/>
        <v>0</v>
      </c>
      <c r="BC25" s="130">
        <f t="shared" si="1"/>
        <v>0</v>
      </c>
      <c r="BD25" s="119"/>
      <c r="BN25" s="131" t="str">
        <f>AJ25 &amp; "0"</f>
        <v>Лизинг0</v>
      </c>
    </row>
    <row r="26" spans="3:81" x14ac:dyDescent="0.25">
      <c r="C26" s="67"/>
      <c r="D26" s="121"/>
      <c r="E26" s="107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3"/>
      <c r="AI26" s="124" t="s">
        <v>124</v>
      </c>
      <c r="AJ26" s="125" t="s">
        <v>125</v>
      </c>
      <c r="AK26" s="126"/>
      <c r="AL26" s="126"/>
      <c r="AM26" s="126"/>
      <c r="AN26" s="126"/>
      <c r="AO26" s="126"/>
      <c r="AP26" s="126"/>
      <c r="AQ26" s="126"/>
      <c r="AR26" s="127"/>
      <c r="AS26" s="128">
        <f t="shared" si="9"/>
        <v>0</v>
      </c>
      <c r="AT26" s="128">
        <f t="shared" si="9"/>
        <v>0</v>
      </c>
      <c r="AU26" s="128">
        <f t="shared" si="9"/>
        <v>0</v>
      </c>
      <c r="AV26" s="128">
        <f t="shared" si="9"/>
        <v>0</v>
      </c>
      <c r="AW26" s="128">
        <f t="shared" si="9"/>
        <v>0</v>
      </c>
      <c r="AX26" s="128">
        <f t="shared" si="9"/>
        <v>0</v>
      </c>
      <c r="AY26" s="128">
        <f t="shared" si="9"/>
        <v>0</v>
      </c>
      <c r="AZ26" s="128">
        <f t="shared" si="9"/>
        <v>0</v>
      </c>
      <c r="BA26" s="128">
        <f t="shared" si="9"/>
        <v>0</v>
      </c>
      <c r="BB26" s="129">
        <f t="shared" si="9"/>
        <v>0</v>
      </c>
      <c r="BC26" s="130">
        <f t="shared" si="1"/>
        <v>0</v>
      </c>
      <c r="BD26" s="119"/>
      <c r="BN26" s="131" t="str">
        <f>AJ26 &amp; "0"</f>
        <v>Прочие0</v>
      </c>
    </row>
    <row r="27" spans="3:81" hidden="1" x14ac:dyDescent="0.25">
      <c r="C27" s="67"/>
      <c r="D27" s="96"/>
      <c r="E27" s="97"/>
      <c r="F27" s="97"/>
      <c r="G27" s="98"/>
      <c r="H27" s="99"/>
      <c r="I27" s="99"/>
      <c r="J27" s="99"/>
      <c r="K27" s="98"/>
      <c r="L27" s="100"/>
      <c r="M27" s="99"/>
      <c r="N27" s="99"/>
      <c r="O27" s="99"/>
      <c r="P27" s="99"/>
      <c r="Q27" s="99"/>
      <c r="R27" s="97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1"/>
      <c r="AI27" s="102"/>
      <c r="AJ27" s="103" t="s">
        <v>126</v>
      </c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1"/>
      <c r="BC27" s="105"/>
      <c r="BD27" s="86"/>
      <c r="BE27" s="87"/>
    </row>
    <row r="28" spans="3:81" hidden="1" x14ac:dyDescent="0.25">
      <c r="C28" s="67"/>
      <c r="D28" s="106"/>
      <c r="E28" s="107"/>
      <c r="F28" s="108"/>
      <c r="G28" s="108"/>
      <c r="H28" s="108"/>
      <c r="I28" s="108"/>
      <c r="J28" s="108"/>
      <c r="K28" s="108"/>
      <c r="L28" s="107"/>
      <c r="M28" s="107"/>
      <c r="N28" s="107"/>
      <c r="O28" s="107"/>
      <c r="P28" s="107"/>
      <c r="Q28" s="107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9"/>
      <c r="AI28" s="108"/>
      <c r="AJ28" s="109" t="s">
        <v>94</v>
      </c>
      <c r="AK28" s="108"/>
      <c r="AL28" s="108"/>
      <c r="AM28" s="108"/>
      <c r="AN28" s="108"/>
      <c r="AO28" s="108"/>
      <c r="AP28" s="108"/>
      <c r="AQ28" s="108"/>
      <c r="AR28" s="110"/>
      <c r="AS28" s="111">
        <f t="shared" ref="AS28:BB28" si="10">AS29+AS34+AS38+AS42</f>
        <v>0</v>
      </c>
      <c r="AT28" s="111">
        <f t="shared" si="10"/>
        <v>0</v>
      </c>
      <c r="AU28" s="111">
        <f t="shared" si="10"/>
        <v>0</v>
      </c>
      <c r="AV28" s="111">
        <f t="shared" si="10"/>
        <v>0</v>
      </c>
      <c r="AW28" s="111">
        <f t="shared" si="10"/>
        <v>0</v>
      </c>
      <c r="AX28" s="111">
        <f t="shared" si="10"/>
        <v>0</v>
      </c>
      <c r="AY28" s="111">
        <f t="shared" si="10"/>
        <v>0</v>
      </c>
      <c r="AZ28" s="111">
        <f t="shared" si="10"/>
        <v>0</v>
      </c>
      <c r="BA28" s="111">
        <f t="shared" si="10"/>
        <v>0</v>
      </c>
      <c r="BB28" s="112">
        <f t="shared" si="10"/>
        <v>0</v>
      </c>
      <c r="BC28" s="111">
        <f t="shared" ref="BC28:BC44" si="11">IF(AX28 = 0, 0,AX28/AU28*100)</f>
        <v>0</v>
      </c>
      <c r="BD28" s="113"/>
      <c r="BE28" s="114"/>
      <c r="CC28" s="131" t="str">
        <f t="shared" ref="CC28:CC44" si="12">AJ28&amp;"да"</f>
        <v>Всегода</v>
      </c>
    </row>
    <row r="29" spans="3:81" hidden="1" x14ac:dyDescent="0.25">
      <c r="C29" s="67"/>
      <c r="D29" s="115"/>
      <c r="E29" s="107"/>
      <c r="F29" s="108"/>
      <c r="G29" s="108"/>
      <c r="H29" s="108"/>
      <c r="I29" s="108"/>
      <c r="J29" s="108"/>
      <c r="K29" s="108"/>
      <c r="L29" s="107"/>
      <c r="M29" s="107"/>
      <c r="N29" s="107"/>
      <c r="O29" s="107"/>
      <c r="P29" s="107"/>
      <c r="Q29" s="107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9"/>
      <c r="AI29" s="116">
        <v>1</v>
      </c>
      <c r="AJ29" s="109" t="s">
        <v>95</v>
      </c>
      <c r="AK29" s="108"/>
      <c r="AL29" s="108"/>
      <c r="AM29" s="108"/>
      <c r="AN29" s="108"/>
      <c r="AO29" s="108"/>
      <c r="AP29" s="108"/>
      <c r="AQ29" s="108"/>
      <c r="AR29" s="110"/>
      <c r="AS29" s="117">
        <f t="shared" ref="AS29:BB29" si="13">AS30+AS31+AS32+AS33</f>
        <v>0</v>
      </c>
      <c r="AT29" s="117">
        <f t="shared" si="13"/>
        <v>0</v>
      </c>
      <c r="AU29" s="117">
        <f t="shared" si="13"/>
        <v>0</v>
      </c>
      <c r="AV29" s="117">
        <f t="shared" si="13"/>
        <v>0</v>
      </c>
      <c r="AW29" s="117">
        <f t="shared" si="13"/>
        <v>0</v>
      </c>
      <c r="AX29" s="117">
        <f t="shared" si="13"/>
        <v>0</v>
      </c>
      <c r="AY29" s="117">
        <f t="shared" si="13"/>
        <v>0</v>
      </c>
      <c r="AZ29" s="117">
        <f t="shared" si="13"/>
        <v>0</v>
      </c>
      <c r="BA29" s="117">
        <f t="shared" si="13"/>
        <v>0</v>
      </c>
      <c r="BB29" s="118">
        <f t="shared" si="13"/>
        <v>0</v>
      </c>
      <c r="BC29" s="111">
        <f t="shared" si="11"/>
        <v>0</v>
      </c>
      <c r="BD29" s="119"/>
      <c r="BE29" s="120"/>
      <c r="CC29" s="131" t="str">
        <f t="shared" si="12"/>
        <v>Собственные средствада</v>
      </c>
    </row>
    <row r="30" spans="3:81" ht="11.25" hidden="1" customHeight="1" x14ac:dyDescent="0.25">
      <c r="C30" s="67"/>
      <c r="D30" s="121"/>
      <c r="E30" s="107"/>
      <c r="F30" s="122"/>
      <c r="G30" s="122"/>
      <c r="H30" s="122"/>
      <c r="I30" s="122"/>
      <c r="J30" s="122"/>
      <c r="K30" s="122"/>
      <c r="L30" s="107"/>
      <c r="M30" s="107"/>
      <c r="N30" s="107"/>
      <c r="O30" s="107"/>
      <c r="P30" s="107"/>
      <c r="Q30" s="107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3"/>
      <c r="AI30" s="124" t="s">
        <v>96</v>
      </c>
      <c r="AJ30" s="125" t="s">
        <v>97</v>
      </c>
      <c r="AK30" s="126"/>
      <c r="AL30" s="126"/>
      <c r="AM30" s="126"/>
      <c r="AN30" s="126"/>
      <c r="AO30" s="126"/>
      <c r="AP30" s="126"/>
      <c r="AQ30" s="126"/>
      <c r="AR30" s="127"/>
      <c r="AS30" s="128">
        <f t="shared" ref="AS30:BB33" si="14">SUMIF($CB$49:$CB$139,$CC30,AS$49:AS$139)</f>
        <v>0</v>
      </c>
      <c r="AT30" s="128">
        <f t="shared" si="14"/>
        <v>0</v>
      </c>
      <c r="AU30" s="128">
        <f t="shared" si="14"/>
        <v>0</v>
      </c>
      <c r="AV30" s="128">
        <f t="shared" si="14"/>
        <v>0</v>
      </c>
      <c r="AW30" s="128">
        <f t="shared" si="14"/>
        <v>0</v>
      </c>
      <c r="AX30" s="128">
        <f t="shared" si="14"/>
        <v>0</v>
      </c>
      <c r="AY30" s="128">
        <f t="shared" si="14"/>
        <v>0</v>
      </c>
      <c r="AZ30" s="128">
        <f t="shared" si="14"/>
        <v>0</v>
      </c>
      <c r="BA30" s="128">
        <f t="shared" si="14"/>
        <v>0</v>
      </c>
      <c r="BB30" s="129">
        <f t="shared" si="14"/>
        <v>0</v>
      </c>
      <c r="BC30" s="130">
        <f t="shared" si="11"/>
        <v>0</v>
      </c>
      <c r="BD30" s="119"/>
      <c r="BE30" s="120"/>
      <c r="BN30" s="131" t="str">
        <f>AJ30 &amp; "0"</f>
        <v>Прибыль направляемая на инвестиции0</v>
      </c>
      <c r="CC30" s="131" t="str">
        <f t="shared" si="12"/>
        <v>Прибыль направляемая на инвестициида</v>
      </c>
    </row>
    <row r="31" spans="3:81" hidden="1" x14ac:dyDescent="0.25">
      <c r="C31" s="67"/>
      <c r="D31" s="121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6"/>
      <c r="AI31" s="124" t="s">
        <v>98</v>
      </c>
      <c r="AJ31" s="132" t="s">
        <v>99</v>
      </c>
      <c r="AK31" s="133"/>
      <c r="AL31" s="133"/>
      <c r="AM31" s="133"/>
      <c r="AN31" s="133"/>
      <c r="AO31" s="133"/>
      <c r="AP31" s="133"/>
      <c r="AQ31" s="133"/>
      <c r="AR31" s="134"/>
      <c r="AS31" s="128">
        <f t="shared" si="14"/>
        <v>0</v>
      </c>
      <c r="AT31" s="128">
        <f t="shared" si="14"/>
        <v>0</v>
      </c>
      <c r="AU31" s="128">
        <f t="shared" si="14"/>
        <v>0</v>
      </c>
      <c r="AV31" s="128">
        <f t="shared" si="14"/>
        <v>0</v>
      </c>
      <c r="AW31" s="128">
        <f t="shared" si="14"/>
        <v>0</v>
      </c>
      <c r="AX31" s="128">
        <f t="shared" si="14"/>
        <v>0</v>
      </c>
      <c r="AY31" s="128">
        <f t="shared" si="14"/>
        <v>0</v>
      </c>
      <c r="AZ31" s="128">
        <f t="shared" si="14"/>
        <v>0</v>
      </c>
      <c r="BA31" s="128">
        <f t="shared" si="14"/>
        <v>0</v>
      </c>
      <c r="BB31" s="129">
        <f t="shared" si="14"/>
        <v>0</v>
      </c>
      <c r="BC31" s="130">
        <f t="shared" si="11"/>
        <v>0</v>
      </c>
      <c r="BD31" s="119"/>
      <c r="BE31" s="120"/>
      <c r="BN31" s="131" t="str">
        <f>AJ31 &amp; "0"</f>
        <v>Амортизационные отчисления0</v>
      </c>
      <c r="CC31" s="131" t="str">
        <f t="shared" si="12"/>
        <v>Амортизационные отчисленияда</v>
      </c>
    </row>
    <row r="32" spans="3:81" hidden="1" x14ac:dyDescent="0.25">
      <c r="C32" s="67"/>
      <c r="D32" s="121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6"/>
      <c r="AI32" s="124" t="s">
        <v>100</v>
      </c>
      <c r="AJ32" s="132" t="s">
        <v>101</v>
      </c>
      <c r="AK32" s="133"/>
      <c r="AL32" s="133"/>
      <c r="AM32" s="133"/>
      <c r="AN32" s="133"/>
      <c r="AO32" s="133"/>
      <c r="AP32" s="133"/>
      <c r="AQ32" s="133"/>
      <c r="AR32" s="134"/>
      <c r="AS32" s="128">
        <f t="shared" si="14"/>
        <v>0</v>
      </c>
      <c r="AT32" s="128">
        <f t="shared" si="14"/>
        <v>0</v>
      </c>
      <c r="AU32" s="128">
        <f t="shared" si="14"/>
        <v>0</v>
      </c>
      <c r="AV32" s="128">
        <f t="shared" si="14"/>
        <v>0</v>
      </c>
      <c r="AW32" s="128">
        <f t="shared" si="14"/>
        <v>0</v>
      </c>
      <c r="AX32" s="128">
        <f t="shared" si="14"/>
        <v>0</v>
      </c>
      <c r="AY32" s="128">
        <f t="shared" si="14"/>
        <v>0</v>
      </c>
      <c r="AZ32" s="128">
        <f t="shared" si="14"/>
        <v>0</v>
      </c>
      <c r="BA32" s="128">
        <f t="shared" si="14"/>
        <v>0</v>
      </c>
      <c r="BB32" s="129">
        <f t="shared" si="14"/>
        <v>0</v>
      </c>
      <c r="BC32" s="130">
        <f t="shared" si="11"/>
        <v>0</v>
      </c>
      <c r="BD32" s="119"/>
      <c r="BE32" s="120"/>
      <c r="BN32" s="131" t="str">
        <f>AJ32 &amp; "0"</f>
        <v>Прочие собственные средства0</v>
      </c>
      <c r="CC32" s="131" t="str">
        <f t="shared" si="12"/>
        <v>Прочие собственные средствада</v>
      </c>
    </row>
    <row r="33" spans="3:81" ht="11.25" hidden="1" customHeight="1" x14ac:dyDescent="0.25">
      <c r="C33" s="67"/>
      <c r="D33" s="121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6"/>
      <c r="AI33" s="124" t="s">
        <v>102</v>
      </c>
      <c r="AJ33" s="125" t="s">
        <v>103</v>
      </c>
      <c r="AK33" s="126"/>
      <c r="AL33" s="126"/>
      <c r="AM33" s="126"/>
      <c r="AN33" s="126"/>
      <c r="AO33" s="126"/>
      <c r="AP33" s="126"/>
      <c r="AQ33" s="126"/>
      <c r="AR33" s="127"/>
      <c r="AS33" s="128">
        <f t="shared" si="14"/>
        <v>0</v>
      </c>
      <c r="AT33" s="128">
        <f t="shared" si="14"/>
        <v>0</v>
      </c>
      <c r="AU33" s="128">
        <f t="shared" si="14"/>
        <v>0</v>
      </c>
      <c r="AV33" s="128">
        <f t="shared" si="14"/>
        <v>0</v>
      </c>
      <c r="AW33" s="128">
        <f t="shared" si="14"/>
        <v>0</v>
      </c>
      <c r="AX33" s="128">
        <f t="shared" si="14"/>
        <v>0</v>
      </c>
      <c r="AY33" s="128">
        <f t="shared" si="14"/>
        <v>0</v>
      </c>
      <c r="AZ33" s="128">
        <f t="shared" si="14"/>
        <v>0</v>
      </c>
      <c r="BA33" s="128">
        <f t="shared" si="14"/>
        <v>0</v>
      </c>
      <c r="BB33" s="129">
        <f t="shared" si="14"/>
        <v>0</v>
      </c>
      <c r="BC33" s="130">
        <f t="shared" si="11"/>
        <v>0</v>
      </c>
      <c r="BD33" s="119"/>
      <c r="BE33" s="120"/>
      <c r="BN33" s="131" t="str">
        <f>AJ33 &amp; "0"</f>
        <v>За счет платы за технологическое присоединение0</v>
      </c>
      <c r="CC33" s="131" t="str">
        <f t="shared" si="12"/>
        <v>За счет платы за технологическое присоединениеда</v>
      </c>
    </row>
    <row r="34" spans="3:81" hidden="1" x14ac:dyDescent="0.25">
      <c r="C34" s="67"/>
      <c r="D34" s="115"/>
      <c r="E34" s="107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9"/>
      <c r="AI34" s="116" t="s">
        <v>104</v>
      </c>
      <c r="AJ34" s="109" t="s">
        <v>105</v>
      </c>
      <c r="AK34" s="108"/>
      <c r="AL34" s="108"/>
      <c r="AM34" s="108"/>
      <c r="AN34" s="108"/>
      <c r="AO34" s="108"/>
      <c r="AP34" s="108"/>
      <c r="AQ34" s="108"/>
      <c r="AR34" s="110"/>
      <c r="AS34" s="117">
        <f t="shared" ref="AS34:BB34" si="15">SUM(AS35:AS37)</f>
        <v>0</v>
      </c>
      <c r="AT34" s="117">
        <f t="shared" si="15"/>
        <v>0</v>
      </c>
      <c r="AU34" s="117">
        <f t="shared" si="15"/>
        <v>0</v>
      </c>
      <c r="AV34" s="117">
        <f t="shared" si="15"/>
        <v>0</v>
      </c>
      <c r="AW34" s="117">
        <f t="shared" si="15"/>
        <v>0</v>
      </c>
      <c r="AX34" s="117">
        <f t="shared" si="15"/>
        <v>0</v>
      </c>
      <c r="AY34" s="117">
        <f t="shared" si="15"/>
        <v>0</v>
      </c>
      <c r="AZ34" s="117">
        <f t="shared" si="15"/>
        <v>0</v>
      </c>
      <c r="BA34" s="117">
        <f t="shared" si="15"/>
        <v>0</v>
      </c>
      <c r="BB34" s="118">
        <f t="shared" si="15"/>
        <v>0</v>
      </c>
      <c r="BC34" s="111">
        <f t="shared" si="11"/>
        <v>0</v>
      </c>
      <c r="BD34" s="119"/>
      <c r="BE34" s="120"/>
      <c r="BN34" s="135"/>
      <c r="CC34" s="131" t="str">
        <f t="shared" si="12"/>
        <v>Привлеченные средствада</v>
      </c>
    </row>
    <row r="35" spans="3:81" hidden="1" x14ac:dyDescent="0.25">
      <c r="C35" s="67"/>
      <c r="D35" s="121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6"/>
      <c r="AI35" s="124" t="s">
        <v>106</v>
      </c>
      <c r="AJ35" s="132" t="s">
        <v>107</v>
      </c>
      <c r="AK35" s="133"/>
      <c r="AL35" s="133"/>
      <c r="AM35" s="133"/>
      <c r="AN35" s="133"/>
      <c r="AO35" s="133"/>
      <c r="AP35" s="133"/>
      <c r="AQ35" s="133"/>
      <c r="AR35" s="134"/>
      <c r="AS35" s="128">
        <f t="shared" ref="AS35:BB37" si="16">SUMIF($CB$49:$CB$139,$CC35,AS$49:AS$139)</f>
        <v>0</v>
      </c>
      <c r="AT35" s="128">
        <f t="shared" si="16"/>
        <v>0</v>
      </c>
      <c r="AU35" s="128">
        <f t="shared" si="16"/>
        <v>0</v>
      </c>
      <c r="AV35" s="128">
        <f t="shared" si="16"/>
        <v>0</v>
      </c>
      <c r="AW35" s="128">
        <f t="shared" si="16"/>
        <v>0</v>
      </c>
      <c r="AX35" s="128">
        <f t="shared" si="16"/>
        <v>0</v>
      </c>
      <c r="AY35" s="128">
        <f t="shared" si="16"/>
        <v>0</v>
      </c>
      <c r="AZ35" s="128">
        <f t="shared" si="16"/>
        <v>0</v>
      </c>
      <c r="BA35" s="128">
        <f t="shared" si="16"/>
        <v>0</v>
      </c>
      <c r="BB35" s="129">
        <f t="shared" si="16"/>
        <v>0</v>
      </c>
      <c r="BC35" s="130">
        <f t="shared" si="11"/>
        <v>0</v>
      </c>
      <c r="BD35" s="119"/>
      <c r="BE35" s="120"/>
      <c r="BN35" s="131" t="str">
        <f>AJ35 &amp; "0"</f>
        <v>Кредиты0</v>
      </c>
      <c r="CC35" s="131" t="str">
        <f t="shared" si="12"/>
        <v>Кредитыда</v>
      </c>
    </row>
    <row r="36" spans="3:81" hidden="1" x14ac:dyDescent="0.25">
      <c r="C36" s="67"/>
      <c r="D36" s="121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6"/>
      <c r="AI36" s="124" t="s">
        <v>108</v>
      </c>
      <c r="AJ36" s="132" t="s">
        <v>109</v>
      </c>
      <c r="AK36" s="133"/>
      <c r="AL36" s="133"/>
      <c r="AM36" s="133"/>
      <c r="AN36" s="133"/>
      <c r="AO36" s="133"/>
      <c r="AP36" s="133"/>
      <c r="AQ36" s="133"/>
      <c r="AR36" s="134"/>
      <c r="AS36" s="128">
        <f t="shared" si="16"/>
        <v>0</v>
      </c>
      <c r="AT36" s="128">
        <f t="shared" si="16"/>
        <v>0</v>
      </c>
      <c r="AU36" s="128">
        <f t="shared" si="16"/>
        <v>0</v>
      </c>
      <c r="AV36" s="128">
        <f t="shared" si="16"/>
        <v>0</v>
      </c>
      <c r="AW36" s="128">
        <f t="shared" si="16"/>
        <v>0</v>
      </c>
      <c r="AX36" s="128">
        <f t="shared" si="16"/>
        <v>0</v>
      </c>
      <c r="AY36" s="128">
        <f t="shared" si="16"/>
        <v>0</v>
      </c>
      <c r="AZ36" s="128">
        <f t="shared" si="16"/>
        <v>0</v>
      </c>
      <c r="BA36" s="128">
        <f t="shared" si="16"/>
        <v>0</v>
      </c>
      <c r="BB36" s="129">
        <f t="shared" si="16"/>
        <v>0</v>
      </c>
      <c r="BC36" s="130">
        <f t="shared" si="11"/>
        <v>0</v>
      </c>
      <c r="BD36" s="119"/>
      <c r="BE36" s="120"/>
      <c r="BN36" s="131" t="str">
        <f>AJ36 &amp; "0"</f>
        <v>Займы0</v>
      </c>
      <c r="CC36" s="131" t="str">
        <f t="shared" si="12"/>
        <v>Займыда</v>
      </c>
    </row>
    <row r="37" spans="3:81" ht="11.25" hidden="1" customHeight="1" x14ac:dyDescent="0.25">
      <c r="C37" s="67"/>
      <c r="D37" s="121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6"/>
      <c r="AI37" s="124" t="s">
        <v>110</v>
      </c>
      <c r="AJ37" s="132" t="s">
        <v>111</v>
      </c>
      <c r="AK37" s="133"/>
      <c r="AL37" s="133"/>
      <c r="AM37" s="133"/>
      <c r="AN37" s="133"/>
      <c r="AO37" s="133"/>
      <c r="AP37" s="133"/>
      <c r="AQ37" s="133"/>
      <c r="AR37" s="134"/>
      <c r="AS37" s="128">
        <f t="shared" si="16"/>
        <v>0</v>
      </c>
      <c r="AT37" s="128">
        <f t="shared" si="16"/>
        <v>0</v>
      </c>
      <c r="AU37" s="128">
        <f t="shared" si="16"/>
        <v>0</v>
      </c>
      <c r="AV37" s="128">
        <f t="shared" si="16"/>
        <v>0</v>
      </c>
      <c r="AW37" s="128">
        <f t="shared" si="16"/>
        <v>0</v>
      </c>
      <c r="AX37" s="128">
        <f t="shared" si="16"/>
        <v>0</v>
      </c>
      <c r="AY37" s="128">
        <f t="shared" si="16"/>
        <v>0</v>
      </c>
      <c r="AZ37" s="128">
        <f t="shared" si="16"/>
        <v>0</v>
      </c>
      <c r="BA37" s="128">
        <f t="shared" si="16"/>
        <v>0</v>
      </c>
      <c r="BB37" s="129">
        <f t="shared" si="16"/>
        <v>0</v>
      </c>
      <c r="BC37" s="130">
        <f t="shared" si="11"/>
        <v>0</v>
      </c>
      <c r="BD37" s="119"/>
      <c r="BN37" s="131" t="str">
        <f>AJ37 &amp; "0"</f>
        <v>Прочие привлеченные средства0</v>
      </c>
      <c r="CC37" s="131" t="str">
        <f t="shared" si="12"/>
        <v>Прочие привлеченные средствада</v>
      </c>
    </row>
    <row r="38" spans="3:81" hidden="1" x14ac:dyDescent="0.25">
      <c r="C38" s="67"/>
      <c r="D38" s="115"/>
      <c r="E38" s="107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9"/>
      <c r="AI38" s="116" t="s">
        <v>112</v>
      </c>
      <c r="AJ38" s="109" t="s">
        <v>113</v>
      </c>
      <c r="AK38" s="108"/>
      <c r="AL38" s="108"/>
      <c r="AM38" s="108"/>
      <c r="AN38" s="108"/>
      <c r="AO38" s="108"/>
      <c r="AP38" s="108"/>
      <c r="AQ38" s="108"/>
      <c r="AR38" s="110"/>
      <c r="AS38" s="117">
        <f t="shared" ref="AS38:BB38" si="17">SUM(AS39:AS41)</f>
        <v>0</v>
      </c>
      <c r="AT38" s="117">
        <f t="shared" si="17"/>
        <v>0</v>
      </c>
      <c r="AU38" s="117">
        <f t="shared" si="17"/>
        <v>0</v>
      </c>
      <c r="AV38" s="117">
        <f t="shared" si="17"/>
        <v>0</v>
      </c>
      <c r="AW38" s="117">
        <f t="shared" si="17"/>
        <v>0</v>
      </c>
      <c r="AX38" s="117">
        <f t="shared" si="17"/>
        <v>0</v>
      </c>
      <c r="AY38" s="117">
        <f t="shared" si="17"/>
        <v>0</v>
      </c>
      <c r="AZ38" s="117">
        <f t="shared" si="17"/>
        <v>0</v>
      </c>
      <c r="BA38" s="117">
        <f t="shared" si="17"/>
        <v>0</v>
      </c>
      <c r="BB38" s="118">
        <f t="shared" si="17"/>
        <v>0</v>
      </c>
      <c r="BC38" s="111">
        <f t="shared" si="11"/>
        <v>0</v>
      </c>
      <c r="BD38" s="119"/>
      <c r="BN38" s="135"/>
      <c r="CC38" s="131" t="str">
        <f t="shared" si="12"/>
        <v>Бюджетное финансированиеда</v>
      </c>
    </row>
    <row r="39" spans="3:81" hidden="1" x14ac:dyDescent="0.25">
      <c r="C39" s="67"/>
      <c r="D39" s="121"/>
      <c r="E39" s="107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3"/>
      <c r="AI39" s="124" t="s">
        <v>114</v>
      </c>
      <c r="AJ39" s="125" t="s">
        <v>115</v>
      </c>
      <c r="AK39" s="126"/>
      <c r="AL39" s="126"/>
      <c r="AM39" s="126"/>
      <c r="AN39" s="126"/>
      <c r="AO39" s="126"/>
      <c r="AP39" s="126"/>
      <c r="AQ39" s="126"/>
      <c r="AR39" s="127"/>
      <c r="AS39" s="128">
        <f t="shared" ref="AS39:BB41" si="18">SUMIF($CB$49:$CB$139,$CC39,AS$49:AS$139)</f>
        <v>0</v>
      </c>
      <c r="AT39" s="128">
        <f t="shared" si="18"/>
        <v>0</v>
      </c>
      <c r="AU39" s="128">
        <f t="shared" si="18"/>
        <v>0</v>
      </c>
      <c r="AV39" s="128">
        <f t="shared" si="18"/>
        <v>0</v>
      </c>
      <c r="AW39" s="128">
        <f t="shared" si="18"/>
        <v>0</v>
      </c>
      <c r="AX39" s="128">
        <f t="shared" si="18"/>
        <v>0</v>
      </c>
      <c r="AY39" s="128">
        <f t="shared" si="18"/>
        <v>0</v>
      </c>
      <c r="AZ39" s="128">
        <f t="shared" si="18"/>
        <v>0</v>
      </c>
      <c r="BA39" s="128">
        <f t="shared" si="18"/>
        <v>0</v>
      </c>
      <c r="BB39" s="129">
        <f t="shared" si="18"/>
        <v>0</v>
      </c>
      <c r="BC39" s="130">
        <f t="shared" si="11"/>
        <v>0</v>
      </c>
      <c r="BD39" s="119"/>
      <c r="BN39" s="131" t="str">
        <f>AJ39 &amp; "0"</f>
        <v>Федеральный бюджет0</v>
      </c>
      <c r="CC39" s="131" t="str">
        <f t="shared" si="12"/>
        <v>Федеральный бюджетда</v>
      </c>
    </row>
    <row r="40" spans="3:81" hidden="1" x14ac:dyDescent="0.25">
      <c r="C40" s="67"/>
      <c r="D40" s="121"/>
      <c r="E40" s="107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3"/>
      <c r="AI40" s="124" t="s">
        <v>116</v>
      </c>
      <c r="AJ40" s="125" t="s">
        <v>117</v>
      </c>
      <c r="AK40" s="126"/>
      <c r="AL40" s="126"/>
      <c r="AM40" s="126"/>
      <c r="AN40" s="126"/>
      <c r="AO40" s="126"/>
      <c r="AP40" s="126"/>
      <c r="AQ40" s="126"/>
      <c r="AR40" s="127"/>
      <c r="AS40" s="128">
        <f t="shared" si="18"/>
        <v>0</v>
      </c>
      <c r="AT40" s="128">
        <f t="shared" si="18"/>
        <v>0</v>
      </c>
      <c r="AU40" s="128">
        <f t="shared" si="18"/>
        <v>0</v>
      </c>
      <c r="AV40" s="128">
        <f t="shared" si="18"/>
        <v>0</v>
      </c>
      <c r="AW40" s="128">
        <f t="shared" si="18"/>
        <v>0</v>
      </c>
      <c r="AX40" s="128">
        <f t="shared" si="18"/>
        <v>0</v>
      </c>
      <c r="AY40" s="128">
        <f t="shared" si="18"/>
        <v>0</v>
      </c>
      <c r="AZ40" s="128">
        <f t="shared" si="18"/>
        <v>0</v>
      </c>
      <c r="BA40" s="128">
        <f t="shared" si="18"/>
        <v>0</v>
      </c>
      <c r="BB40" s="129">
        <f t="shared" si="18"/>
        <v>0</v>
      </c>
      <c r="BC40" s="130">
        <f t="shared" si="11"/>
        <v>0</v>
      </c>
      <c r="BD40" s="119"/>
      <c r="BN40" s="131" t="str">
        <f>AJ40 &amp; "0"</f>
        <v>Бюджет субъекта РФ0</v>
      </c>
      <c r="CC40" s="131" t="str">
        <f t="shared" si="12"/>
        <v>Бюджет субъекта РФда</v>
      </c>
    </row>
    <row r="41" spans="3:81" ht="11.25" hidden="1" customHeight="1" x14ac:dyDescent="0.25">
      <c r="C41" s="67"/>
      <c r="D41" s="121"/>
      <c r="E41" s="107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3"/>
      <c r="AI41" s="124" t="s">
        <v>118</v>
      </c>
      <c r="AJ41" s="125" t="s">
        <v>119</v>
      </c>
      <c r="AK41" s="126"/>
      <c r="AL41" s="126"/>
      <c r="AM41" s="126"/>
      <c r="AN41" s="126"/>
      <c r="AO41" s="126"/>
      <c r="AP41" s="126"/>
      <c r="AQ41" s="126"/>
      <c r="AR41" s="127"/>
      <c r="AS41" s="128">
        <f t="shared" si="18"/>
        <v>0</v>
      </c>
      <c r="AT41" s="128">
        <f t="shared" si="18"/>
        <v>0</v>
      </c>
      <c r="AU41" s="128">
        <f t="shared" si="18"/>
        <v>0</v>
      </c>
      <c r="AV41" s="128">
        <f t="shared" si="18"/>
        <v>0</v>
      </c>
      <c r="AW41" s="128">
        <f t="shared" si="18"/>
        <v>0</v>
      </c>
      <c r="AX41" s="128">
        <f t="shared" si="18"/>
        <v>0</v>
      </c>
      <c r="AY41" s="128">
        <f t="shared" si="18"/>
        <v>0</v>
      </c>
      <c r="AZ41" s="128">
        <f t="shared" si="18"/>
        <v>0</v>
      </c>
      <c r="BA41" s="128">
        <f t="shared" si="18"/>
        <v>0</v>
      </c>
      <c r="BB41" s="129">
        <f t="shared" si="18"/>
        <v>0</v>
      </c>
      <c r="BC41" s="130">
        <f t="shared" si="11"/>
        <v>0</v>
      </c>
      <c r="BD41" s="119"/>
      <c r="BN41" s="131" t="str">
        <f>AJ41 &amp; "0"</f>
        <v>Бюджет муниципального образования0</v>
      </c>
      <c r="CC41" s="131" t="str">
        <f t="shared" si="12"/>
        <v>Бюджет муниципального образованияда</v>
      </c>
    </row>
    <row r="42" spans="3:81" ht="11.25" hidden="1" customHeight="1" x14ac:dyDescent="0.25">
      <c r="C42" s="67"/>
      <c r="D42" s="115"/>
      <c r="E42" s="107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9"/>
      <c r="AI42" s="116" t="s">
        <v>120</v>
      </c>
      <c r="AJ42" s="109" t="s">
        <v>121</v>
      </c>
      <c r="AK42" s="108"/>
      <c r="AL42" s="108"/>
      <c r="AM42" s="108"/>
      <c r="AN42" s="108"/>
      <c r="AO42" s="108"/>
      <c r="AP42" s="108"/>
      <c r="AQ42" s="108"/>
      <c r="AR42" s="110"/>
      <c r="AS42" s="117">
        <f t="shared" ref="AS42:BB42" si="19">SUM(AS43:AS44)</f>
        <v>0</v>
      </c>
      <c r="AT42" s="117">
        <f t="shared" si="19"/>
        <v>0</v>
      </c>
      <c r="AU42" s="117">
        <f t="shared" si="19"/>
        <v>0</v>
      </c>
      <c r="AV42" s="117">
        <f t="shared" si="19"/>
        <v>0</v>
      </c>
      <c r="AW42" s="117">
        <f t="shared" si="19"/>
        <v>0</v>
      </c>
      <c r="AX42" s="117">
        <f t="shared" si="19"/>
        <v>0</v>
      </c>
      <c r="AY42" s="117">
        <f t="shared" si="19"/>
        <v>0</v>
      </c>
      <c r="AZ42" s="117">
        <f t="shared" si="19"/>
        <v>0</v>
      </c>
      <c r="BA42" s="117">
        <f t="shared" si="19"/>
        <v>0</v>
      </c>
      <c r="BB42" s="118">
        <f t="shared" si="19"/>
        <v>0</v>
      </c>
      <c r="BC42" s="111">
        <f t="shared" si="11"/>
        <v>0</v>
      </c>
      <c r="BD42" s="119"/>
      <c r="BN42" s="135"/>
      <c r="CC42" s="131" t="str">
        <f t="shared" si="12"/>
        <v>Прочие источники финансированияда</v>
      </c>
    </row>
    <row r="43" spans="3:81" hidden="1" x14ac:dyDescent="0.25">
      <c r="C43" s="67"/>
      <c r="D43" s="121"/>
      <c r="E43" s="107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3"/>
      <c r="AI43" s="124" t="s">
        <v>122</v>
      </c>
      <c r="AJ43" s="125" t="s">
        <v>123</v>
      </c>
      <c r="AK43" s="126"/>
      <c r="AL43" s="126"/>
      <c r="AM43" s="126"/>
      <c r="AN43" s="126"/>
      <c r="AO43" s="126"/>
      <c r="AP43" s="126"/>
      <c r="AQ43" s="126"/>
      <c r="AR43" s="127"/>
      <c r="AS43" s="128">
        <f t="shared" ref="AS43:BB44" si="20">SUMIF($CB$49:$CB$139,$CC43,AS$49:AS$139)</f>
        <v>0</v>
      </c>
      <c r="AT43" s="128">
        <f t="shared" si="20"/>
        <v>0</v>
      </c>
      <c r="AU43" s="128">
        <f t="shared" si="20"/>
        <v>0</v>
      </c>
      <c r="AV43" s="128">
        <f t="shared" si="20"/>
        <v>0</v>
      </c>
      <c r="AW43" s="128">
        <f t="shared" si="20"/>
        <v>0</v>
      </c>
      <c r="AX43" s="128">
        <f t="shared" si="20"/>
        <v>0</v>
      </c>
      <c r="AY43" s="128">
        <f t="shared" si="20"/>
        <v>0</v>
      </c>
      <c r="AZ43" s="128">
        <f t="shared" si="20"/>
        <v>0</v>
      </c>
      <c r="BA43" s="128">
        <f t="shared" si="20"/>
        <v>0</v>
      </c>
      <c r="BB43" s="129">
        <f t="shared" si="20"/>
        <v>0</v>
      </c>
      <c r="BC43" s="130">
        <f t="shared" si="11"/>
        <v>0</v>
      </c>
      <c r="BD43" s="119"/>
      <c r="BN43" s="131" t="str">
        <f>AJ43 &amp; "0"</f>
        <v>Лизинг0</v>
      </c>
      <c r="CC43" s="131" t="str">
        <f t="shared" si="12"/>
        <v>Лизингда</v>
      </c>
    </row>
    <row r="44" spans="3:81" hidden="1" x14ac:dyDescent="0.25">
      <c r="C44" s="67"/>
      <c r="D44" s="121"/>
      <c r="E44" s="107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3"/>
      <c r="AI44" s="124" t="s">
        <v>124</v>
      </c>
      <c r="AJ44" s="136" t="s">
        <v>125</v>
      </c>
      <c r="AK44" s="137"/>
      <c r="AL44" s="137"/>
      <c r="AM44" s="137"/>
      <c r="AN44" s="137"/>
      <c r="AO44" s="137"/>
      <c r="AP44" s="137"/>
      <c r="AQ44" s="137"/>
      <c r="AR44" s="138"/>
      <c r="AS44" s="128">
        <f t="shared" si="20"/>
        <v>0</v>
      </c>
      <c r="AT44" s="128">
        <f t="shared" si="20"/>
        <v>0</v>
      </c>
      <c r="AU44" s="128">
        <f t="shared" si="20"/>
        <v>0</v>
      </c>
      <c r="AV44" s="128">
        <f t="shared" si="20"/>
        <v>0</v>
      </c>
      <c r="AW44" s="128">
        <f t="shared" si="20"/>
        <v>0</v>
      </c>
      <c r="AX44" s="128">
        <f t="shared" si="20"/>
        <v>0</v>
      </c>
      <c r="AY44" s="128">
        <f t="shared" si="20"/>
        <v>0</v>
      </c>
      <c r="AZ44" s="128">
        <f t="shared" si="20"/>
        <v>0</v>
      </c>
      <c r="BA44" s="128">
        <f t="shared" si="20"/>
        <v>0</v>
      </c>
      <c r="BB44" s="129">
        <f t="shared" si="20"/>
        <v>0</v>
      </c>
      <c r="BC44" s="139">
        <f t="shared" si="11"/>
        <v>0</v>
      </c>
      <c r="BD44" s="119"/>
      <c r="BN44" s="131" t="str">
        <f>AJ44 &amp; "0"</f>
        <v>Прочие0</v>
      </c>
      <c r="CC44" s="131" t="str">
        <f t="shared" si="12"/>
        <v>Прочиеда</v>
      </c>
    </row>
    <row r="45" spans="3:81" ht="15" customHeight="1" x14ac:dyDescent="0.15">
      <c r="C45" s="67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20"/>
      <c r="BD45" s="120"/>
      <c r="BE45" s="120"/>
      <c r="BF45" s="120"/>
      <c r="BG45" s="120"/>
      <c r="BH45" s="120"/>
    </row>
    <row r="46" spans="3:81" ht="15" customHeight="1" x14ac:dyDescent="0.25">
      <c r="C46" s="67"/>
      <c r="D46" s="142" t="s">
        <v>127</v>
      </c>
      <c r="E46" s="143"/>
      <c r="F46" s="143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19"/>
    </row>
    <row r="47" spans="3:81" ht="20.25" customHeight="1" x14ac:dyDescent="0.25">
      <c r="C47" s="67"/>
      <c r="D47" s="76" t="s">
        <v>58</v>
      </c>
      <c r="E47" s="76" t="s">
        <v>59</v>
      </c>
      <c r="F47" s="76" t="s">
        <v>60</v>
      </c>
      <c r="G47" s="77" t="s">
        <v>61</v>
      </c>
      <c r="H47" s="78" t="s">
        <v>62</v>
      </c>
      <c r="I47" s="79"/>
      <c r="J47" s="79"/>
      <c r="K47" s="77" t="s">
        <v>63</v>
      </c>
      <c r="L47" s="78" t="s">
        <v>64</v>
      </c>
      <c r="M47" s="78" t="s">
        <v>65</v>
      </c>
      <c r="N47" s="79"/>
      <c r="O47" s="77" t="s">
        <v>66</v>
      </c>
      <c r="P47" s="80"/>
      <c r="Q47" s="81"/>
      <c r="R47" s="82" t="s">
        <v>67</v>
      </c>
      <c r="S47" s="78" t="s">
        <v>68</v>
      </c>
      <c r="T47" s="78" t="s">
        <v>69</v>
      </c>
      <c r="U47" s="78" t="s">
        <v>70</v>
      </c>
      <c r="V47" s="78" t="s">
        <v>71</v>
      </c>
      <c r="W47" s="79"/>
      <c r="X47" s="79"/>
      <c r="Y47" s="79"/>
      <c r="Z47" s="79"/>
      <c r="AA47" s="79"/>
      <c r="AB47" s="79"/>
      <c r="AC47" s="78" t="s">
        <v>62</v>
      </c>
      <c r="AD47" s="79"/>
      <c r="AE47" s="79"/>
      <c r="AF47" s="79"/>
      <c r="AG47" s="79"/>
      <c r="AH47" s="81"/>
      <c r="AI47" s="82" t="s">
        <v>72</v>
      </c>
      <c r="AJ47" s="77" t="s">
        <v>73</v>
      </c>
      <c r="AK47" s="78" t="s">
        <v>74</v>
      </c>
      <c r="AL47" s="78" t="s">
        <v>75</v>
      </c>
      <c r="AM47" s="78" t="s">
        <v>76</v>
      </c>
      <c r="AN47" s="78" t="s">
        <v>77</v>
      </c>
      <c r="AO47" s="78" t="s">
        <v>78</v>
      </c>
      <c r="AP47" s="78" t="s">
        <v>79</v>
      </c>
      <c r="AQ47" s="78" t="s">
        <v>80</v>
      </c>
      <c r="AR47" s="78" t="s">
        <v>81</v>
      </c>
      <c r="AS47" s="78" t="s">
        <v>165</v>
      </c>
      <c r="AT47" s="83" t="str">
        <f>"Факт за прошлые периоды по 31.12." &amp; god -1</f>
        <v>Факт за прошлые периоды по 31.12.2020</v>
      </c>
      <c r="AU47" s="78" t="str">
        <f>"Утверждено на "&amp;[1]Титульный!$F$9&amp;" год ¹"</f>
        <v>Утверждено на 2021 год ¹</v>
      </c>
      <c r="AV47" s="78" t="str">
        <f>"Факт за I полугодие " &amp; [1]Титульный!$F$9 &amp; " года ²³"</f>
        <v>Факт за I полугодие 2021 года ²³</v>
      </c>
      <c r="AW47" s="78" t="str">
        <f>"Всего факт за " &amp; [1]Титульный!$F$10 &amp; " " &amp; [1]Титульный!$F$9 &amp; " года ²³"</f>
        <v>Всего факт за год 2021 года ²³</v>
      </c>
      <c r="AX47" s="78" t="str">
        <f>"Факт за " &amp; god &amp; " год (в соответствии с запланированными по инвестиционной программе мероприятиями)²³"</f>
        <v>Факт за 2021 год (в соответствии с запланированными по инвестиционной программе мероприятиями)²³</v>
      </c>
      <c r="AY47" s="78" t="str">
        <f>"Профинансировано (реализовано) (факт) в " &amp; god &amp; " году за предущие периоды реализации ИП (если мероприятие не было предусмотрено в плане " &amp; god &amp; " года)"</f>
        <v>Профинансировано (реализовано) (факт) в 2021 году за предущие периоды реализации ИП (если мероприятие не было предусмотрено в плане 2021 года)</v>
      </c>
      <c r="AZ47" s="78" t="str">
        <f>"Профинансировано (реализовано) (факт) в " &amp; god &amp; " году за будущие периоды реализации ИП (если мероприятие не было предусмотрено в плане " &amp; god &amp; " года)"</f>
        <v>Профинансировано (реализовано) (факт) в 2021 году за будущие периоды реализации ИП (если мероприятие не было предусмотрено в плане 2021 года)</v>
      </c>
      <c r="BA47" s="78" t="s">
        <v>168</v>
      </c>
      <c r="BB47" s="145" t="s">
        <v>167</v>
      </c>
      <c r="BC47" s="146" t="s">
        <v>169</v>
      </c>
      <c r="BD47" s="147"/>
      <c r="BE47" s="147"/>
      <c r="BF47" s="147"/>
      <c r="BG47" s="148" t="s">
        <v>128</v>
      </c>
      <c r="BH47" s="149"/>
      <c r="BI47" s="119"/>
    </row>
    <row r="48" spans="3:81" ht="67.5" customHeight="1" x14ac:dyDescent="0.25">
      <c r="C48" s="67"/>
      <c r="D48" s="88"/>
      <c r="E48" s="88"/>
      <c r="F48" s="88"/>
      <c r="G48" s="89"/>
      <c r="H48" s="90" t="s">
        <v>82</v>
      </c>
      <c r="I48" s="90" t="s">
        <v>83</v>
      </c>
      <c r="J48" s="90" t="s">
        <v>84</v>
      </c>
      <c r="K48" s="89"/>
      <c r="L48" s="91"/>
      <c r="M48" s="90" t="s">
        <v>85</v>
      </c>
      <c r="N48" s="90" t="s">
        <v>4</v>
      </c>
      <c r="O48" s="90" t="s">
        <v>86</v>
      </c>
      <c r="P48" s="90" t="s">
        <v>87</v>
      </c>
      <c r="Q48" s="92"/>
      <c r="R48" s="93"/>
      <c r="S48" s="91"/>
      <c r="T48" s="91"/>
      <c r="U48" s="91"/>
      <c r="V48" s="90" t="s">
        <v>82</v>
      </c>
      <c r="W48" s="90" t="s">
        <v>83</v>
      </c>
      <c r="X48" s="90" t="s">
        <v>84</v>
      </c>
      <c r="Y48" s="90" t="s">
        <v>88</v>
      </c>
      <c r="Z48" s="90" t="s">
        <v>84</v>
      </c>
      <c r="AA48" s="90" t="s">
        <v>89</v>
      </c>
      <c r="AB48" s="90" t="s">
        <v>90</v>
      </c>
      <c r="AC48" s="90" t="s">
        <v>82</v>
      </c>
      <c r="AD48" s="90" t="s">
        <v>83</v>
      </c>
      <c r="AE48" s="90" t="s">
        <v>84</v>
      </c>
      <c r="AF48" s="90" t="s">
        <v>88</v>
      </c>
      <c r="AG48" s="90" t="s">
        <v>84</v>
      </c>
      <c r="AH48" s="92"/>
      <c r="AI48" s="93"/>
      <c r="AJ48" s="89"/>
      <c r="AK48" s="91"/>
      <c r="AL48" s="91"/>
      <c r="AM48" s="91"/>
      <c r="AN48" s="91"/>
      <c r="AO48" s="91"/>
      <c r="AP48" s="91"/>
      <c r="AQ48" s="91"/>
      <c r="AR48" s="91"/>
      <c r="AS48" s="91"/>
      <c r="AT48" s="94"/>
      <c r="AU48" s="91"/>
      <c r="AV48" s="91"/>
      <c r="AW48" s="91"/>
      <c r="AX48" s="91"/>
      <c r="AY48" s="91"/>
      <c r="AZ48" s="91"/>
      <c r="BA48" s="91"/>
      <c r="BB48" s="150"/>
      <c r="BC48" s="151" t="s">
        <v>129</v>
      </c>
      <c r="BD48" s="151" t="s">
        <v>130</v>
      </c>
      <c r="BE48" s="90" t="s">
        <v>131</v>
      </c>
      <c r="BF48" s="90" t="s">
        <v>132</v>
      </c>
      <c r="BG48" s="152" t="s">
        <v>128</v>
      </c>
      <c r="BH48" s="152" t="s">
        <v>133</v>
      </c>
      <c r="BI48" s="119"/>
    </row>
    <row r="49" spans="3:61" ht="12.75" customHeight="1" thickBot="1" x14ac:dyDescent="0.3">
      <c r="C49" s="67"/>
      <c r="D49" s="153"/>
      <c r="E49" s="153"/>
      <c r="F49" s="153"/>
      <c r="G49" s="109" t="s">
        <v>94</v>
      </c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54" t="s">
        <v>94</v>
      </c>
      <c r="AK49" s="154"/>
      <c r="AL49" s="154"/>
      <c r="AM49" s="154"/>
      <c r="AN49" s="154"/>
      <c r="AO49" s="154"/>
      <c r="AP49" s="154"/>
      <c r="AQ49" s="154"/>
      <c r="AR49" s="154"/>
      <c r="AS49" s="111">
        <f t="shared" ref="AS49:BA49" si="21">SUMIF($BI50:$BI51,"&lt;&gt;1",AS50:AS51)</f>
        <v>0</v>
      </c>
      <c r="AT49" s="111">
        <f t="shared" si="21"/>
        <v>0</v>
      </c>
      <c r="AU49" s="111">
        <f t="shared" si="21"/>
        <v>0</v>
      </c>
      <c r="AV49" s="111">
        <f t="shared" si="21"/>
        <v>0</v>
      </c>
      <c r="AW49" s="111">
        <f t="shared" si="21"/>
        <v>0</v>
      </c>
      <c r="AX49" s="111">
        <f t="shared" si="21"/>
        <v>0</v>
      </c>
      <c r="AY49" s="111">
        <f t="shared" si="21"/>
        <v>0</v>
      </c>
      <c r="AZ49" s="111">
        <f t="shared" si="21"/>
        <v>0</v>
      </c>
      <c r="BA49" s="111">
        <f t="shared" si="21"/>
        <v>0</v>
      </c>
      <c r="BB49" s="155"/>
      <c r="BC49" s="156"/>
      <c r="BD49" s="156"/>
      <c r="BE49" s="156"/>
      <c r="BF49" s="156"/>
      <c r="BG49" s="156"/>
      <c r="BH49" s="156"/>
      <c r="BI49" s="119"/>
    </row>
    <row r="50" spans="3:61" ht="12" hidden="1" customHeight="1" x14ac:dyDescent="0.25">
      <c r="C50" s="67"/>
      <c r="D50" s="140">
        <v>0</v>
      </c>
      <c r="E50" s="140"/>
      <c r="F50" s="140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19"/>
    </row>
    <row r="51" spans="3:61" x14ac:dyDescent="0.25">
      <c r="C51" s="157"/>
      <c r="D51" s="158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1"/>
      <c r="BI51" s="119"/>
    </row>
    <row r="52" spans="3:61" ht="15.75" customHeight="1" x14ac:dyDescent="0.15">
      <c r="C52" s="67"/>
      <c r="D52" s="162"/>
      <c r="E52" s="163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</row>
    <row r="53" spans="3:61" ht="15" customHeight="1" x14ac:dyDescent="0.25">
      <c r="C53" s="67"/>
      <c r="D53" s="142" t="s">
        <v>134</v>
      </c>
      <c r="E53" s="143"/>
      <c r="F53" s="143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  <c r="BI53" s="119"/>
    </row>
    <row r="54" spans="3:61" ht="20.25" customHeight="1" x14ac:dyDescent="0.25">
      <c r="C54" s="67"/>
      <c r="D54" s="76" t="s">
        <v>58</v>
      </c>
      <c r="E54" s="76" t="s">
        <v>59</v>
      </c>
      <c r="F54" s="76" t="s">
        <v>60</v>
      </c>
      <c r="G54" s="77" t="s">
        <v>61</v>
      </c>
      <c r="H54" s="78" t="s">
        <v>62</v>
      </c>
      <c r="I54" s="79"/>
      <c r="J54" s="79"/>
      <c r="K54" s="77" t="s">
        <v>63</v>
      </c>
      <c r="L54" s="78" t="s">
        <v>64</v>
      </c>
      <c r="M54" s="78" t="s">
        <v>65</v>
      </c>
      <c r="N54" s="79"/>
      <c r="O54" s="77" t="s">
        <v>66</v>
      </c>
      <c r="P54" s="80"/>
      <c r="Q54" s="81"/>
      <c r="R54" s="82" t="s">
        <v>67</v>
      </c>
      <c r="S54" s="78" t="s">
        <v>68</v>
      </c>
      <c r="T54" s="78" t="s">
        <v>69</v>
      </c>
      <c r="U54" s="78" t="s">
        <v>70</v>
      </c>
      <c r="V54" s="78" t="s">
        <v>71</v>
      </c>
      <c r="W54" s="79"/>
      <c r="X54" s="79"/>
      <c r="Y54" s="79"/>
      <c r="Z54" s="79"/>
      <c r="AA54" s="79"/>
      <c r="AB54" s="79"/>
      <c r="AC54" s="78" t="s">
        <v>62</v>
      </c>
      <c r="AD54" s="79"/>
      <c r="AE54" s="79"/>
      <c r="AF54" s="79"/>
      <c r="AG54" s="79"/>
      <c r="AH54" s="81"/>
      <c r="AI54" s="82" t="s">
        <v>72</v>
      </c>
      <c r="AJ54" s="77" t="s">
        <v>73</v>
      </c>
      <c r="AK54" s="83" t="s">
        <v>74</v>
      </c>
      <c r="AL54" s="78" t="s">
        <v>75</v>
      </c>
      <c r="AM54" s="78" t="s">
        <v>76</v>
      </c>
      <c r="AN54" s="78" t="s">
        <v>77</v>
      </c>
      <c r="AO54" s="78" t="s">
        <v>78</v>
      </c>
      <c r="AP54" s="78" t="s">
        <v>79</v>
      </c>
      <c r="AQ54" s="78" t="s">
        <v>80</v>
      </c>
      <c r="AR54" s="78" t="s">
        <v>81</v>
      </c>
      <c r="AS54" s="78" t="s">
        <v>165</v>
      </c>
      <c r="AT54" s="83" t="str">
        <f>"Факт за прошлые периоды по 31.12." &amp; god -1</f>
        <v>Факт за прошлые периоды по 31.12.2020</v>
      </c>
      <c r="AU54" s="78" t="str">
        <f>"Утверждено на "&amp;[1]Титульный!$F$9&amp;" год ¹"</f>
        <v>Утверждено на 2021 год ¹</v>
      </c>
      <c r="AV54" s="78" t="str">
        <f>"Факт за I полугодие " &amp; [1]Титульный!$F$9 &amp; " года ²³"</f>
        <v>Факт за I полугодие 2021 года ²³</v>
      </c>
      <c r="AW54" s="78" t="str">
        <f>"Всего факт за " &amp; [1]Титульный!$F$10 &amp; " " &amp; [1]Титульный!$F$9 &amp; " года ²³"</f>
        <v>Всего факт за год 2021 года ²³</v>
      </c>
      <c r="AX54" s="78" t="str">
        <f>"Факт за " &amp; god &amp; " год (в соответствии с запланированными по инвестиционной программе мероприятиями)²³"</f>
        <v>Факт за 2021 год (в соответствии с запланированными по инвестиционной программе мероприятиями)²³</v>
      </c>
      <c r="AY54" s="78" t="str">
        <f>"Профинансировано (реализовано) (факт) в " &amp; god &amp; " году за предущие периоды реализации ИП (если мероприятие не было предусмотрено в плане " &amp; god &amp; " года)"</f>
        <v>Профинансировано (реализовано) (факт) в 2021 году за предущие периоды реализации ИП (если мероприятие не было предусмотрено в плане 2021 года)</v>
      </c>
      <c r="AZ54" s="78" t="str">
        <f>"Профинансировано (реализовано) (факт) в " &amp; god &amp; " году за будущие периоды реализации ИП (если мероприятие не было предусмотрено в плане " &amp; god &amp; " года)"</f>
        <v>Профинансировано (реализовано) (факт) в 2021 году за будущие периоды реализации ИП (если мероприятие не было предусмотрено в плане 2021 года)</v>
      </c>
      <c r="BA54" s="78" t="s">
        <v>168</v>
      </c>
      <c r="BB54" s="145" t="s">
        <v>167</v>
      </c>
      <c r="BC54" s="146" t="s">
        <v>169</v>
      </c>
      <c r="BD54" s="147"/>
      <c r="BE54" s="147"/>
      <c r="BF54" s="147"/>
      <c r="BG54" s="148" t="s">
        <v>128</v>
      </c>
      <c r="BH54" s="149"/>
      <c r="BI54" s="119"/>
    </row>
    <row r="55" spans="3:61" ht="59.25" customHeight="1" x14ac:dyDescent="0.25">
      <c r="C55" s="67"/>
      <c r="D55" s="88"/>
      <c r="E55" s="88"/>
      <c r="F55" s="88"/>
      <c r="G55" s="89"/>
      <c r="H55" s="90" t="s">
        <v>82</v>
      </c>
      <c r="I55" s="90" t="s">
        <v>83</v>
      </c>
      <c r="J55" s="90" t="s">
        <v>84</v>
      </c>
      <c r="K55" s="89"/>
      <c r="L55" s="91"/>
      <c r="M55" s="90" t="s">
        <v>85</v>
      </c>
      <c r="N55" s="90" t="s">
        <v>4</v>
      </c>
      <c r="O55" s="90" t="s">
        <v>86</v>
      </c>
      <c r="P55" s="90" t="s">
        <v>87</v>
      </c>
      <c r="Q55" s="92"/>
      <c r="R55" s="93"/>
      <c r="S55" s="91"/>
      <c r="T55" s="91"/>
      <c r="U55" s="91"/>
      <c r="V55" s="90" t="s">
        <v>82</v>
      </c>
      <c r="W55" s="90" t="s">
        <v>83</v>
      </c>
      <c r="X55" s="90" t="s">
        <v>84</v>
      </c>
      <c r="Y55" s="90" t="s">
        <v>88</v>
      </c>
      <c r="Z55" s="90" t="s">
        <v>84</v>
      </c>
      <c r="AA55" s="90" t="s">
        <v>89</v>
      </c>
      <c r="AB55" s="90" t="s">
        <v>90</v>
      </c>
      <c r="AC55" s="90" t="s">
        <v>82</v>
      </c>
      <c r="AD55" s="90" t="s">
        <v>83</v>
      </c>
      <c r="AE55" s="90" t="s">
        <v>84</v>
      </c>
      <c r="AF55" s="90" t="s">
        <v>88</v>
      </c>
      <c r="AG55" s="90" t="s">
        <v>84</v>
      </c>
      <c r="AH55" s="92"/>
      <c r="AI55" s="93"/>
      <c r="AJ55" s="89"/>
      <c r="AK55" s="165"/>
      <c r="AL55" s="91"/>
      <c r="AM55" s="91"/>
      <c r="AN55" s="91"/>
      <c r="AO55" s="91"/>
      <c r="AP55" s="91"/>
      <c r="AQ55" s="91"/>
      <c r="AR55" s="91"/>
      <c r="AS55" s="91"/>
      <c r="AT55" s="94"/>
      <c r="AU55" s="91"/>
      <c r="AV55" s="91"/>
      <c r="AW55" s="91"/>
      <c r="AX55" s="91"/>
      <c r="AY55" s="91"/>
      <c r="AZ55" s="91"/>
      <c r="BA55" s="91"/>
      <c r="BB55" s="150"/>
      <c r="BC55" s="151" t="s">
        <v>129</v>
      </c>
      <c r="BD55" s="151" t="s">
        <v>130</v>
      </c>
      <c r="BE55" s="90" t="s">
        <v>131</v>
      </c>
      <c r="BF55" s="90" t="s">
        <v>132</v>
      </c>
      <c r="BG55" s="152" t="s">
        <v>128</v>
      </c>
      <c r="BH55" s="152" t="s">
        <v>133</v>
      </c>
      <c r="BI55" s="119"/>
    </row>
    <row r="56" spans="3:61" ht="12.75" customHeight="1" x14ac:dyDescent="0.25">
      <c r="C56" s="67"/>
      <c r="D56" s="153"/>
      <c r="E56" s="153"/>
      <c r="F56" s="153"/>
      <c r="G56" s="109" t="s">
        <v>94</v>
      </c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54" t="s">
        <v>94</v>
      </c>
      <c r="AK56" s="154"/>
      <c r="AL56" s="154"/>
      <c r="AM56" s="154"/>
      <c r="AN56" s="154"/>
      <c r="AO56" s="154"/>
      <c r="AP56" s="154"/>
      <c r="AQ56" s="154"/>
      <c r="AR56" s="154"/>
      <c r="AS56" s="111">
        <f t="shared" ref="AS56:BA56" si="22">SUMIF($BI57:$BI58,"&lt;&gt;1",AS57:AS58)</f>
        <v>0</v>
      </c>
      <c r="AT56" s="111">
        <f t="shared" si="22"/>
        <v>0</v>
      </c>
      <c r="AU56" s="111">
        <f t="shared" si="22"/>
        <v>0</v>
      </c>
      <c r="AV56" s="111">
        <f t="shared" si="22"/>
        <v>0</v>
      </c>
      <c r="AW56" s="111">
        <f t="shared" si="22"/>
        <v>0</v>
      </c>
      <c r="AX56" s="111">
        <f t="shared" si="22"/>
        <v>0</v>
      </c>
      <c r="AY56" s="111">
        <f t="shared" si="22"/>
        <v>0</v>
      </c>
      <c r="AZ56" s="111">
        <f t="shared" si="22"/>
        <v>0</v>
      </c>
      <c r="BA56" s="111">
        <f t="shared" si="22"/>
        <v>0</v>
      </c>
      <c r="BB56" s="155"/>
      <c r="BC56" s="156"/>
      <c r="BD56" s="156"/>
      <c r="BE56" s="156"/>
      <c r="BF56" s="156"/>
      <c r="BG56" s="156"/>
      <c r="BH56" s="156"/>
      <c r="BI56" s="119"/>
    </row>
    <row r="57" spans="3:61" s="120" customFormat="1" ht="11.25" hidden="1" customHeight="1" x14ac:dyDescent="0.25">
      <c r="C57" s="67"/>
      <c r="D57" s="140">
        <v>0</v>
      </c>
      <c r="E57" s="140"/>
      <c r="F57" s="140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19"/>
    </row>
    <row r="58" spans="3:61" x14ac:dyDescent="0.25">
      <c r="C58" s="157"/>
      <c r="D58" s="166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19"/>
    </row>
    <row r="59" spans="3:61" ht="15.75" customHeight="1" x14ac:dyDescent="0.15">
      <c r="C59" s="67"/>
      <c r="D59" s="162"/>
      <c r="E59" s="163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</row>
    <row r="60" spans="3:61" ht="15" customHeight="1" x14ac:dyDescent="0.25">
      <c r="C60" s="67"/>
      <c r="D60" s="142" t="s">
        <v>135</v>
      </c>
      <c r="E60" s="143"/>
      <c r="F60" s="143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19"/>
    </row>
    <row r="61" spans="3:61" ht="20.25" customHeight="1" x14ac:dyDescent="0.25">
      <c r="C61" s="67"/>
      <c r="D61" s="76" t="s">
        <v>58</v>
      </c>
      <c r="E61" s="76" t="s">
        <v>59</v>
      </c>
      <c r="F61" s="76" t="s">
        <v>60</v>
      </c>
      <c r="G61" s="77" t="s">
        <v>61</v>
      </c>
      <c r="H61" s="78" t="s">
        <v>62</v>
      </c>
      <c r="I61" s="79"/>
      <c r="J61" s="79"/>
      <c r="K61" s="77" t="s">
        <v>63</v>
      </c>
      <c r="L61" s="78" t="s">
        <v>64</v>
      </c>
      <c r="M61" s="78" t="s">
        <v>65</v>
      </c>
      <c r="N61" s="79"/>
      <c r="O61" s="77" t="s">
        <v>66</v>
      </c>
      <c r="P61" s="80"/>
      <c r="Q61" s="81"/>
      <c r="R61" s="82" t="s">
        <v>67</v>
      </c>
      <c r="S61" s="78" t="s">
        <v>68</v>
      </c>
      <c r="T61" s="78" t="s">
        <v>69</v>
      </c>
      <c r="U61" s="78" t="s">
        <v>70</v>
      </c>
      <c r="V61" s="78" t="s">
        <v>71</v>
      </c>
      <c r="W61" s="79"/>
      <c r="X61" s="79"/>
      <c r="Y61" s="79"/>
      <c r="Z61" s="79"/>
      <c r="AA61" s="79"/>
      <c r="AB61" s="79"/>
      <c r="AC61" s="78" t="s">
        <v>62</v>
      </c>
      <c r="AD61" s="79"/>
      <c r="AE61" s="79"/>
      <c r="AF61" s="79"/>
      <c r="AG61" s="79"/>
      <c r="AH61" s="81"/>
      <c r="AI61" s="82" t="s">
        <v>72</v>
      </c>
      <c r="AJ61" s="77" t="s">
        <v>73</v>
      </c>
      <c r="AK61" s="78" t="s">
        <v>74</v>
      </c>
      <c r="AL61" s="78" t="s">
        <v>75</v>
      </c>
      <c r="AM61" s="78" t="s">
        <v>76</v>
      </c>
      <c r="AN61" s="78" t="s">
        <v>77</v>
      </c>
      <c r="AO61" s="78" t="s">
        <v>78</v>
      </c>
      <c r="AP61" s="78" t="s">
        <v>79</v>
      </c>
      <c r="AQ61" s="78" t="s">
        <v>80</v>
      </c>
      <c r="AR61" s="78" t="s">
        <v>81</v>
      </c>
      <c r="AS61" s="78" t="s">
        <v>165</v>
      </c>
      <c r="AT61" s="83" t="str">
        <f>"Факт за прошлые периоды по 31.12." &amp; god -1</f>
        <v>Факт за прошлые периоды по 31.12.2020</v>
      </c>
      <c r="AU61" s="78" t="str">
        <f>"Утверждено на "&amp;[1]Титульный!$F$9&amp;" год ¹"</f>
        <v>Утверждено на 2021 год ¹</v>
      </c>
      <c r="AV61" s="78" t="str">
        <f>"Факт за I полугодие " &amp; [1]Титульный!$F$9 &amp; " года ²³"</f>
        <v>Факт за I полугодие 2021 года ²³</v>
      </c>
      <c r="AW61" s="78" t="str">
        <f>"Всего факт за " &amp; [1]Титульный!$F$10 &amp; " " &amp; [1]Титульный!$F$9 &amp; " года ²³"</f>
        <v>Всего факт за год 2021 года ²³</v>
      </c>
      <c r="AX61" s="78" t="str">
        <f>"Факт за " &amp; god &amp; " год (в соответствии с запланированными по инвестиционной программе мероприятиями)²³"</f>
        <v>Факт за 2021 год (в соответствии с запланированными по инвестиционной программе мероприятиями)²³</v>
      </c>
      <c r="AY61" s="78" t="str">
        <f>"Профинансировано (реализовано) (факт) в " &amp; god &amp; " году за предущие периоды реализации ИП (если мероприятие не было предусмотрено в плане " &amp; god &amp; " года)"</f>
        <v>Профинансировано (реализовано) (факт) в 2021 году за предущие периоды реализации ИП (если мероприятие не было предусмотрено в плане 2021 года)</v>
      </c>
      <c r="AZ61" s="78" t="str">
        <f>"Профинансировано (реализовано) (факт) в " &amp; god &amp; " году за будущие периоды реализации ИП (если мероприятие не было предусмотрено в плане " &amp; god &amp; " года)"</f>
        <v>Профинансировано (реализовано) (факт) в 2021 году за будущие периоды реализации ИП (если мероприятие не было предусмотрено в плане 2021 года)</v>
      </c>
      <c r="BA61" s="78" t="s">
        <v>168</v>
      </c>
      <c r="BB61" s="145" t="s">
        <v>167</v>
      </c>
      <c r="BC61" s="146" t="s">
        <v>169</v>
      </c>
      <c r="BD61" s="147"/>
      <c r="BE61" s="147"/>
      <c r="BF61" s="147"/>
      <c r="BG61" s="148" t="s">
        <v>128</v>
      </c>
      <c r="BH61" s="149"/>
      <c r="BI61" s="119"/>
    </row>
    <row r="62" spans="3:61" ht="66.75" customHeight="1" x14ac:dyDescent="0.25">
      <c r="C62" s="67"/>
      <c r="D62" s="88"/>
      <c r="E62" s="88"/>
      <c r="F62" s="88"/>
      <c r="G62" s="89"/>
      <c r="H62" s="90" t="s">
        <v>82</v>
      </c>
      <c r="I62" s="90" t="s">
        <v>83</v>
      </c>
      <c r="J62" s="90" t="s">
        <v>84</v>
      </c>
      <c r="K62" s="89"/>
      <c r="L62" s="91"/>
      <c r="M62" s="90" t="s">
        <v>85</v>
      </c>
      <c r="N62" s="90" t="s">
        <v>4</v>
      </c>
      <c r="O62" s="90" t="s">
        <v>86</v>
      </c>
      <c r="P62" s="90" t="s">
        <v>87</v>
      </c>
      <c r="Q62" s="92"/>
      <c r="R62" s="93"/>
      <c r="S62" s="91"/>
      <c r="T62" s="91"/>
      <c r="U62" s="91"/>
      <c r="V62" s="90" t="s">
        <v>82</v>
      </c>
      <c r="W62" s="90" t="s">
        <v>83</v>
      </c>
      <c r="X62" s="90" t="s">
        <v>84</v>
      </c>
      <c r="Y62" s="90" t="s">
        <v>88</v>
      </c>
      <c r="Z62" s="90" t="s">
        <v>84</v>
      </c>
      <c r="AA62" s="90" t="s">
        <v>89</v>
      </c>
      <c r="AB62" s="90" t="s">
        <v>90</v>
      </c>
      <c r="AC62" s="90" t="s">
        <v>82</v>
      </c>
      <c r="AD62" s="90" t="s">
        <v>83</v>
      </c>
      <c r="AE62" s="90" t="s">
        <v>84</v>
      </c>
      <c r="AF62" s="90" t="s">
        <v>88</v>
      </c>
      <c r="AG62" s="90" t="s">
        <v>84</v>
      </c>
      <c r="AH62" s="92"/>
      <c r="AI62" s="93"/>
      <c r="AJ62" s="89"/>
      <c r="AK62" s="91"/>
      <c r="AL62" s="91"/>
      <c r="AM62" s="91"/>
      <c r="AN62" s="91"/>
      <c r="AO62" s="91"/>
      <c r="AP62" s="91"/>
      <c r="AQ62" s="91"/>
      <c r="AR62" s="91"/>
      <c r="AS62" s="91"/>
      <c r="AT62" s="94"/>
      <c r="AU62" s="91"/>
      <c r="AV62" s="91"/>
      <c r="AW62" s="91"/>
      <c r="AX62" s="91"/>
      <c r="AY62" s="91"/>
      <c r="AZ62" s="91"/>
      <c r="BA62" s="91"/>
      <c r="BB62" s="150"/>
      <c r="BC62" s="151" t="s">
        <v>129</v>
      </c>
      <c r="BD62" s="151" t="s">
        <v>130</v>
      </c>
      <c r="BE62" s="90" t="s">
        <v>131</v>
      </c>
      <c r="BF62" s="90" t="s">
        <v>132</v>
      </c>
      <c r="BG62" s="152" t="s">
        <v>128</v>
      </c>
      <c r="BH62" s="152" t="s">
        <v>133</v>
      </c>
      <c r="BI62" s="119"/>
    </row>
    <row r="63" spans="3:61" ht="12.75" customHeight="1" thickBot="1" x14ac:dyDescent="0.3">
      <c r="C63" s="67"/>
      <c r="D63" s="153"/>
      <c r="E63" s="153"/>
      <c r="F63" s="153"/>
      <c r="G63" s="109" t="s">
        <v>94</v>
      </c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54" t="s">
        <v>94</v>
      </c>
      <c r="AK63" s="154"/>
      <c r="AL63" s="154"/>
      <c r="AM63" s="154"/>
      <c r="AN63" s="154"/>
      <c r="AO63" s="154"/>
      <c r="AP63" s="154"/>
      <c r="AQ63" s="154"/>
      <c r="AR63" s="154"/>
      <c r="AS63" s="111">
        <f t="shared" ref="AS63:BA63" si="23">SUMIF($BI64:$BI139,"&lt;&gt;1",AS64:AS139)</f>
        <v>298245.29000000004</v>
      </c>
      <c r="AT63" s="111">
        <f t="shared" si="23"/>
        <v>0</v>
      </c>
      <c r="AU63" s="111">
        <f t="shared" si="23"/>
        <v>31367.809999999998</v>
      </c>
      <c r="AV63" s="111">
        <f t="shared" si="23"/>
        <v>0</v>
      </c>
      <c r="AW63" s="111">
        <f t="shared" si="23"/>
        <v>31123.91</v>
      </c>
      <c r="AX63" s="111">
        <f t="shared" si="23"/>
        <v>31123.91</v>
      </c>
      <c r="AY63" s="111">
        <f t="shared" si="23"/>
        <v>0</v>
      </c>
      <c r="AZ63" s="111">
        <f t="shared" si="23"/>
        <v>0</v>
      </c>
      <c r="BA63" s="111">
        <f t="shared" si="23"/>
        <v>267121.37999999995</v>
      </c>
      <c r="BB63" s="155"/>
      <c r="BC63" s="156"/>
      <c r="BD63" s="156"/>
      <c r="BE63" s="156"/>
      <c r="BF63" s="156"/>
      <c r="BG63" s="156"/>
      <c r="BH63" s="156"/>
      <c r="BI63" s="119"/>
    </row>
    <row r="64" spans="3:61" s="120" customFormat="1" ht="11.25" hidden="1" customHeight="1" x14ac:dyDescent="0.25">
      <c r="C64" s="67"/>
      <c r="D64" s="140">
        <v>0</v>
      </c>
      <c r="E64" s="140"/>
      <c r="F64" s="140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19"/>
    </row>
    <row r="65" spans="3:81" ht="11.25" customHeight="1" x14ac:dyDescent="0.25">
      <c r="C65" s="169"/>
      <c r="D65" s="170">
        <v>1</v>
      </c>
      <c r="E65" s="171" t="s">
        <v>136</v>
      </c>
      <c r="F65" s="171" t="s">
        <v>137</v>
      </c>
      <c r="G65" s="171" t="s">
        <v>138</v>
      </c>
      <c r="H65" s="171" t="s">
        <v>139</v>
      </c>
      <c r="I65" s="171" t="s">
        <v>139</v>
      </c>
      <c r="J65" s="171" t="s">
        <v>140</v>
      </c>
      <c r="K65" s="172">
        <v>1</v>
      </c>
      <c r="L65" s="172">
        <v>2021</v>
      </c>
      <c r="M65" s="173" t="s">
        <v>141</v>
      </c>
      <c r="N65" s="173">
        <v>2021</v>
      </c>
      <c r="O65" s="174">
        <v>0</v>
      </c>
      <c r="P65" s="175">
        <v>100</v>
      </c>
      <c r="Q65" s="176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7"/>
      <c r="BD65" s="177"/>
      <c r="BE65" s="177"/>
      <c r="BF65" s="177"/>
      <c r="BG65" s="177"/>
      <c r="BH65" s="177"/>
      <c r="BI65" s="178"/>
      <c r="BJ65" s="135"/>
      <c r="BK65" s="135"/>
      <c r="BL65" s="135"/>
      <c r="BM65" s="135"/>
      <c r="BN65" s="135"/>
      <c r="BO65" s="135"/>
    </row>
    <row r="66" spans="3:81" ht="11.25" customHeight="1" x14ac:dyDescent="0.25">
      <c r="C66" s="169"/>
      <c r="D66" s="179"/>
      <c r="E66" s="180"/>
      <c r="F66" s="180"/>
      <c r="G66" s="180"/>
      <c r="H66" s="180"/>
      <c r="I66" s="180"/>
      <c r="J66" s="180"/>
      <c r="K66" s="181"/>
      <c r="L66" s="181"/>
      <c r="M66" s="182"/>
      <c r="N66" s="182"/>
      <c r="O66" s="183"/>
      <c r="P66" s="184"/>
      <c r="Q66" s="185"/>
      <c r="R66" s="186">
        <v>1</v>
      </c>
      <c r="S66" s="187" t="s">
        <v>142</v>
      </c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8"/>
      <c r="AI66" s="189"/>
      <c r="AJ66" s="190"/>
      <c r="AK66" s="190"/>
      <c r="AL66" s="190"/>
      <c r="AM66" s="190"/>
      <c r="AN66" s="190"/>
      <c r="AO66" s="190"/>
      <c r="AP66" s="190"/>
      <c r="AQ66" s="190"/>
      <c r="AR66" s="190"/>
      <c r="AS66" s="191"/>
      <c r="AT66" s="191"/>
      <c r="AU66" s="191"/>
      <c r="AV66" s="191"/>
      <c r="AW66" s="191"/>
      <c r="AX66" s="191"/>
      <c r="AY66" s="191"/>
      <c r="AZ66" s="191"/>
      <c r="BA66" s="191"/>
      <c r="BB66" s="191"/>
      <c r="BC66" s="107"/>
      <c r="BD66" s="107"/>
      <c r="BE66" s="107"/>
      <c r="BF66" s="107"/>
      <c r="BG66" s="107"/>
      <c r="BH66" s="107"/>
      <c r="BI66" s="178"/>
      <c r="BJ66" s="192"/>
      <c r="BK66" s="192"/>
      <c r="BL66" s="192"/>
      <c r="BM66" s="135"/>
      <c r="BN66" s="192"/>
      <c r="BO66" s="192"/>
      <c r="BP66" s="192"/>
      <c r="BQ66" s="192"/>
      <c r="BR66" s="192"/>
    </row>
    <row r="67" spans="3:81" ht="15" customHeight="1" x14ac:dyDescent="0.25">
      <c r="C67" s="169"/>
      <c r="D67" s="179"/>
      <c r="E67" s="180"/>
      <c r="F67" s="180"/>
      <c r="G67" s="180"/>
      <c r="H67" s="180"/>
      <c r="I67" s="180"/>
      <c r="J67" s="180"/>
      <c r="K67" s="181"/>
      <c r="L67" s="181"/>
      <c r="M67" s="182"/>
      <c r="N67" s="182"/>
      <c r="O67" s="183"/>
      <c r="P67" s="184"/>
      <c r="Q67" s="193"/>
      <c r="R67" s="194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6"/>
      <c r="AI67" s="197" t="s">
        <v>143</v>
      </c>
      <c r="AJ67" s="198" t="s">
        <v>97</v>
      </c>
      <c r="AK67" s="199" t="s">
        <v>21</v>
      </c>
      <c r="AL67" s="199"/>
      <c r="AM67" s="199"/>
      <c r="AN67" s="199"/>
      <c r="AO67" s="199"/>
      <c r="AP67" s="199"/>
      <c r="AQ67" s="199"/>
      <c r="AR67" s="199"/>
      <c r="AS67" s="200">
        <v>6880.41</v>
      </c>
      <c r="AT67" s="200">
        <v>0</v>
      </c>
      <c r="AU67" s="200">
        <v>6880.41</v>
      </c>
      <c r="AV67" s="200">
        <v>0</v>
      </c>
      <c r="AW67" s="201">
        <f>AX67+AY67+AZ67</f>
        <v>6636.51</v>
      </c>
      <c r="AX67" s="202">
        <v>6636.51</v>
      </c>
      <c r="AY67" s="202"/>
      <c r="AZ67" s="203"/>
      <c r="BA67" s="200">
        <f>AS67-AT67-AW67</f>
        <v>243.89999999999964</v>
      </c>
      <c r="BB67" s="200">
        <f>AX67-AU67</f>
        <v>-243.89999999999964</v>
      </c>
      <c r="BC67" s="202"/>
      <c r="BD67" s="202"/>
      <c r="BE67" s="204" t="s">
        <v>144</v>
      </c>
      <c r="BF67" s="202">
        <v>243.9</v>
      </c>
      <c r="BG67" s="205" t="s">
        <v>144</v>
      </c>
      <c r="BH67" s="206" t="s">
        <v>24</v>
      </c>
      <c r="BI67" s="178">
        <v>0</v>
      </c>
      <c r="BJ67" s="192"/>
      <c r="BK67" s="192"/>
      <c r="BM67" s="131" t="str">
        <f>AJ67 &amp; BI67</f>
        <v>Прибыль направляемая на инвестиции0</v>
      </c>
      <c r="BN67" s="192"/>
      <c r="BO67" s="192"/>
      <c r="BP67" s="192"/>
      <c r="BQ67" s="192"/>
      <c r="CB67" s="131" t="str">
        <f>AJ67 &amp; AK67</f>
        <v>Прибыль направляемая на инвестициинет</v>
      </c>
      <c r="CC67" s="135"/>
    </row>
    <row r="68" spans="3:81" ht="15" customHeight="1" thickBot="1" x14ac:dyDescent="0.3">
      <c r="C68" s="169"/>
      <c r="D68" s="179"/>
      <c r="E68" s="180"/>
      <c r="F68" s="180"/>
      <c r="G68" s="180"/>
      <c r="H68" s="180"/>
      <c r="I68" s="180"/>
      <c r="J68" s="180"/>
      <c r="K68" s="181"/>
      <c r="L68" s="181"/>
      <c r="M68" s="182"/>
      <c r="N68" s="182"/>
      <c r="O68" s="183"/>
      <c r="P68" s="184"/>
      <c r="Q68" s="193"/>
      <c r="R68" s="194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6"/>
      <c r="AI68" s="197" t="s">
        <v>104</v>
      </c>
      <c r="AJ68" s="198" t="s">
        <v>99</v>
      </c>
      <c r="AK68" s="199" t="s">
        <v>21</v>
      </c>
      <c r="AL68" s="199"/>
      <c r="AM68" s="199"/>
      <c r="AN68" s="199"/>
      <c r="AO68" s="199"/>
      <c r="AP68" s="199"/>
      <c r="AQ68" s="199"/>
      <c r="AR68" s="199"/>
      <c r="AS68" s="200">
        <v>523</v>
      </c>
      <c r="AT68" s="200">
        <v>0</v>
      </c>
      <c r="AU68" s="200">
        <v>523</v>
      </c>
      <c r="AV68" s="200">
        <v>0</v>
      </c>
      <c r="AW68" s="201">
        <f>AX68+AY68+AZ68</f>
        <v>523</v>
      </c>
      <c r="AX68" s="202">
        <v>523</v>
      </c>
      <c r="AY68" s="202"/>
      <c r="AZ68" s="203"/>
      <c r="BA68" s="200">
        <f>AS68-AT68-AW68</f>
        <v>0</v>
      </c>
      <c r="BB68" s="200">
        <f>AX68-AU68</f>
        <v>0</v>
      </c>
      <c r="BC68" s="202"/>
      <c r="BD68" s="202"/>
      <c r="BE68" s="207"/>
      <c r="BF68" s="202"/>
      <c r="BG68" s="208"/>
      <c r="BH68" s="206" t="s">
        <v>24</v>
      </c>
      <c r="BI68" s="178">
        <v>0</v>
      </c>
      <c r="BJ68" s="192"/>
      <c r="BK68" s="192"/>
      <c r="BM68" s="131" t="str">
        <f>AJ68 &amp; BI68</f>
        <v>Амортизационные отчисления0</v>
      </c>
      <c r="BN68" s="192"/>
      <c r="BO68" s="192"/>
      <c r="BP68" s="192"/>
      <c r="BQ68" s="192"/>
      <c r="CB68" s="131" t="str">
        <f>AJ68 &amp; AK68</f>
        <v>Амортизационные отчислениянет</v>
      </c>
      <c r="CC68" s="135"/>
    </row>
    <row r="69" spans="3:81" ht="11.25" customHeight="1" x14ac:dyDescent="0.25">
      <c r="C69" s="169"/>
      <c r="D69" s="170">
        <v>2</v>
      </c>
      <c r="E69" s="171" t="s">
        <v>136</v>
      </c>
      <c r="F69" s="171" t="s">
        <v>137</v>
      </c>
      <c r="G69" s="171" t="s">
        <v>145</v>
      </c>
      <c r="H69" s="171" t="s">
        <v>139</v>
      </c>
      <c r="I69" s="171" t="s">
        <v>139</v>
      </c>
      <c r="J69" s="171" t="s">
        <v>140</v>
      </c>
      <c r="K69" s="172">
        <v>1</v>
      </c>
      <c r="L69" s="172">
        <v>2021</v>
      </c>
      <c r="M69" s="173" t="s">
        <v>141</v>
      </c>
      <c r="N69" s="173">
        <v>2021</v>
      </c>
      <c r="O69" s="174">
        <v>0</v>
      </c>
      <c r="P69" s="175">
        <v>100</v>
      </c>
      <c r="Q69" s="176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7"/>
      <c r="BC69" s="177"/>
      <c r="BD69" s="177"/>
      <c r="BE69" s="177"/>
      <c r="BF69" s="177"/>
      <c r="BG69" s="177"/>
      <c r="BH69" s="177"/>
      <c r="BI69" s="178"/>
      <c r="BJ69" s="135"/>
      <c r="BK69" s="135"/>
      <c r="BL69" s="135"/>
      <c r="BM69" s="135"/>
      <c r="BN69" s="135"/>
      <c r="BO69" s="135"/>
    </row>
    <row r="70" spans="3:81" ht="11.25" customHeight="1" x14ac:dyDescent="0.25">
      <c r="C70" s="169"/>
      <c r="D70" s="179"/>
      <c r="E70" s="180"/>
      <c r="F70" s="180"/>
      <c r="G70" s="180"/>
      <c r="H70" s="180"/>
      <c r="I70" s="180"/>
      <c r="J70" s="180"/>
      <c r="K70" s="181"/>
      <c r="L70" s="181"/>
      <c r="M70" s="182"/>
      <c r="N70" s="182"/>
      <c r="O70" s="183"/>
      <c r="P70" s="184"/>
      <c r="Q70" s="185"/>
      <c r="R70" s="186">
        <v>1</v>
      </c>
      <c r="S70" s="187" t="s">
        <v>142</v>
      </c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8"/>
      <c r="AI70" s="189"/>
      <c r="AJ70" s="190"/>
      <c r="AK70" s="190"/>
      <c r="AL70" s="190"/>
      <c r="AM70" s="190"/>
      <c r="AN70" s="190"/>
      <c r="AO70" s="190"/>
      <c r="AP70" s="190"/>
      <c r="AQ70" s="190"/>
      <c r="AR70" s="190"/>
      <c r="AS70" s="191"/>
      <c r="AT70" s="191"/>
      <c r="AU70" s="191"/>
      <c r="AV70" s="191"/>
      <c r="AW70" s="191"/>
      <c r="AX70" s="191"/>
      <c r="AY70" s="191"/>
      <c r="AZ70" s="191"/>
      <c r="BA70" s="191"/>
      <c r="BB70" s="191"/>
      <c r="BC70" s="107"/>
      <c r="BD70" s="107"/>
      <c r="BE70" s="107"/>
      <c r="BF70" s="107"/>
      <c r="BG70" s="107"/>
      <c r="BH70" s="107"/>
      <c r="BI70" s="178"/>
      <c r="BJ70" s="192"/>
      <c r="BK70" s="192"/>
      <c r="BL70" s="192"/>
      <c r="BM70" s="135"/>
      <c r="BN70" s="192"/>
      <c r="BO70" s="192"/>
      <c r="BP70" s="192"/>
      <c r="BQ70" s="192"/>
      <c r="BR70" s="192"/>
    </row>
    <row r="71" spans="3:81" ht="15" customHeight="1" thickBot="1" x14ac:dyDescent="0.3">
      <c r="C71" s="169"/>
      <c r="D71" s="179"/>
      <c r="E71" s="180"/>
      <c r="F71" s="180"/>
      <c r="G71" s="180"/>
      <c r="H71" s="180"/>
      <c r="I71" s="180"/>
      <c r="J71" s="180"/>
      <c r="K71" s="181"/>
      <c r="L71" s="181"/>
      <c r="M71" s="182"/>
      <c r="N71" s="182"/>
      <c r="O71" s="183"/>
      <c r="P71" s="184"/>
      <c r="Q71" s="193"/>
      <c r="R71" s="194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195"/>
      <c r="AE71" s="195"/>
      <c r="AF71" s="195"/>
      <c r="AG71" s="195"/>
      <c r="AH71" s="196"/>
      <c r="AI71" s="197" t="s">
        <v>143</v>
      </c>
      <c r="AJ71" s="209" t="s">
        <v>97</v>
      </c>
      <c r="AK71" s="199" t="s">
        <v>21</v>
      </c>
      <c r="AL71" s="199"/>
      <c r="AM71" s="199"/>
      <c r="AN71" s="199"/>
      <c r="AO71" s="199"/>
      <c r="AP71" s="199"/>
      <c r="AQ71" s="199"/>
      <c r="AR71" s="199"/>
      <c r="AS71" s="210">
        <v>7478.37</v>
      </c>
      <c r="AT71" s="210">
        <v>0</v>
      </c>
      <c r="AU71" s="200">
        <v>7478.37</v>
      </c>
      <c r="AV71" s="200">
        <v>0</v>
      </c>
      <c r="AW71" s="211">
        <f>AX71+AY71+AZ71</f>
        <v>7478.37</v>
      </c>
      <c r="AX71" s="212">
        <v>7478.37</v>
      </c>
      <c r="AY71" s="212"/>
      <c r="AZ71" s="212"/>
      <c r="BA71" s="200">
        <f>AS71-AT71-AW71</f>
        <v>0</v>
      </c>
      <c r="BB71" s="200">
        <f>AX71-AU71</f>
        <v>0</v>
      </c>
      <c r="BC71" s="202"/>
      <c r="BD71" s="202"/>
      <c r="BE71" s="207"/>
      <c r="BF71" s="202"/>
      <c r="BG71" s="208"/>
      <c r="BH71" s="206" t="s">
        <v>24</v>
      </c>
      <c r="BI71" s="178">
        <v>0</v>
      </c>
      <c r="BJ71" s="192"/>
      <c r="BK71" s="192"/>
      <c r="BM71" s="131" t="str">
        <f>AJ71 &amp; BI71</f>
        <v>Прибыль направляемая на инвестиции0</v>
      </c>
      <c r="BN71" s="192"/>
      <c r="BO71" s="192"/>
      <c r="BP71" s="192"/>
      <c r="BQ71" s="192"/>
      <c r="CB71" s="131" t="str">
        <f>AJ71 &amp; AK71</f>
        <v>Прибыль направляемая на инвестициинет</v>
      </c>
      <c r="CC71" s="135"/>
    </row>
    <row r="72" spans="3:81" ht="11.25" customHeight="1" x14ac:dyDescent="0.25">
      <c r="C72" s="169"/>
      <c r="D72" s="170">
        <v>3</v>
      </c>
      <c r="E72" s="171" t="s">
        <v>136</v>
      </c>
      <c r="F72" s="171" t="s">
        <v>137</v>
      </c>
      <c r="G72" s="171" t="s">
        <v>146</v>
      </c>
      <c r="H72" s="171" t="s">
        <v>139</v>
      </c>
      <c r="I72" s="171" t="s">
        <v>139</v>
      </c>
      <c r="J72" s="171" t="s">
        <v>140</v>
      </c>
      <c r="K72" s="172">
        <v>1</v>
      </c>
      <c r="L72" s="172">
        <v>2021</v>
      </c>
      <c r="M72" s="173" t="s">
        <v>141</v>
      </c>
      <c r="N72" s="173">
        <v>2021</v>
      </c>
      <c r="O72" s="174">
        <v>0</v>
      </c>
      <c r="P72" s="175">
        <v>100</v>
      </c>
      <c r="Q72" s="176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  <c r="AL72" s="177"/>
      <c r="AM72" s="177"/>
      <c r="AN72" s="177"/>
      <c r="AO72" s="177"/>
      <c r="AP72" s="177"/>
      <c r="AQ72" s="177"/>
      <c r="AR72" s="177"/>
      <c r="AS72" s="177"/>
      <c r="AT72" s="177"/>
      <c r="AU72" s="177"/>
      <c r="AV72" s="177"/>
      <c r="AW72" s="177"/>
      <c r="AX72" s="177"/>
      <c r="AY72" s="177"/>
      <c r="AZ72" s="177"/>
      <c r="BA72" s="177"/>
      <c r="BB72" s="177"/>
      <c r="BC72" s="177"/>
      <c r="BD72" s="177"/>
      <c r="BE72" s="177"/>
      <c r="BF72" s="177"/>
      <c r="BG72" s="177"/>
      <c r="BH72" s="177"/>
      <c r="BI72" s="178"/>
      <c r="BJ72" s="135"/>
      <c r="BK72" s="135"/>
      <c r="BL72" s="135"/>
      <c r="BM72" s="135"/>
      <c r="BN72" s="135"/>
      <c r="BO72" s="135"/>
    </row>
    <row r="73" spans="3:81" ht="11.25" customHeight="1" x14ac:dyDescent="0.25">
      <c r="C73" s="169"/>
      <c r="D73" s="179"/>
      <c r="E73" s="180"/>
      <c r="F73" s="180"/>
      <c r="G73" s="180"/>
      <c r="H73" s="180"/>
      <c r="I73" s="180"/>
      <c r="J73" s="180"/>
      <c r="K73" s="181"/>
      <c r="L73" s="181"/>
      <c r="M73" s="182"/>
      <c r="N73" s="182"/>
      <c r="O73" s="183"/>
      <c r="P73" s="184"/>
      <c r="Q73" s="185"/>
      <c r="R73" s="186">
        <v>1</v>
      </c>
      <c r="S73" s="187" t="s">
        <v>142</v>
      </c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8"/>
      <c r="AI73" s="189"/>
      <c r="AJ73" s="190"/>
      <c r="AK73" s="190"/>
      <c r="AL73" s="190"/>
      <c r="AM73" s="190"/>
      <c r="AN73" s="190"/>
      <c r="AO73" s="190"/>
      <c r="AP73" s="190"/>
      <c r="AQ73" s="190"/>
      <c r="AR73" s="190"/>
      <c r="AS73" s="191"/>
      <c r="AT73" s="191"/>
      <c r="AU73" s="191"/>
      <c r="AV73" s="191"/>
      <c r="AW73" s="191"/>
      <c r="AX73" s="191"/>
      <c r="AY73" s="191"/>
      <c r="AZ73" s="191"/>
      <c r="BA73" s="191"/>
      <c r="BB73" s="191"/>
      <c r="BC73" s="107"/>
      <c r="BD73" s="107"/>
      <c r="BE73" s="107"/>
      <c r="BF73" s="107"/>
      <c r="BG73" s="107"/>
      <c r="BH73" s="107"/>
      <c r="BI73" s="178"/>
      <c r="BJ73" s="192"/>
      <c r="BK73" s="192"/>
      <c r="BL73" s="192"/>
      <c r="BM73" s="135"/>
      <c r="BN73" s="192"/>
      <c r="BO73" s="192"/>
      <c r="BP73" s="192"/>
      <c r="BQ73" s="192"/>
      <c r="BR73" s="192"/>
    </row>
    <row r="74" spans="3:81" ht="15" customHeight="1" thickBot="1" x14ac:dyDescent="0.3">
      <c r="C74" s="169"/>
      <c r="D74" s="179"/>
      <c r="E74" s="180"/>
      <c r="F74" s="180"/>
      <c r="G74" s="180"/>
      <c r="H74" s="180"/>
      <c r="I74" s="180"/>
      <c r="J74" s="180"/>
      <c r="K74" s="181"/>
      <c r="L74" s="181"/>
      <c r="M74" s="182"/>
      <c r="N74" s="182"/>
      <c r="O74" s="183"/>
      <c r="P74" s="184"/>
      <c r="Q74" s="193"/>
      <c r="R74" s="194"/>
      <c r="S74" s="195"/>
      <c r="T74" s="195"/>
      <c r="U74" s="195"/>
      <c r="V74" s="195"/>
      <c r="W74" s="195"/>
      <c r="X74" s="195"/>
      <c r="Y74" s="195"/>
      <c r="Z74" s="195"/>
      <c r="AA74" s="195"/>
      <c r="AB74" s="195"/>
      <c r="AC74" s="195"/>
      <c r="AD74" s="195"/>
      <c r="AE74" s="195"/>
      <c r="AF74" s="195"/>
      <c r="AG74" s="195"/>
      <c r="AH74" s="196"/>
      <c r="AI74" s="197" t="s">
        <v>143</v>
      </c>
      <c r="AJ74" s="209" t="s">
        <v>97</v>
      </c>
      <c r="AK74" s="199" t="s">
        <v>21</v>
      </c>
      <c r="AL74" s="199"/>
      <c r="AM74" s="199"/>
      <c r="AN74" s="199"/>
      <c r="AO74" s="199"/>
      <c r="AP74" s="199"/>
      <c r="AQ74" s="199"/>
      <c r="AR74" s="199"/>
      <c r="AS74" s="210">
        <v>16486.03</v>
      </c>
      <c r="AT74" s="210">
        <v>0</v>
      </c>
      <c r="AU74" s="200">
        <v>16486.03</v>
      </c>
      <c r="AV74" s="200">
        <v>0</v>
      </c>
      <c r="AW74" s="211">
        <f>AX74+AY74+AZ74</f>
        <v>16486.03</v>
      </c>
      <c r="AX74" s="212">
        <v>16486.03</v>
      </c>
      <c r="AY74" s="212"/>
      <c r="AZ74" s="212"/>
      <c r="BA74" s="200">
        <f>AS74-AT74-AW74</f>
        <v>0</v>
      </c>
      <c r="BB74" s="200">
        <f>AX74-AU74</f>
        <v>0</v>
      </c>
      <c r="BC74" s="202"/>
      <c r="BD74" s="202"/>
      <c r="BE74" s="207"/>
      <c r="BF74" s="202"/>
      <c r="BG74" s="208"/>
      <c r="BH74" s="206" t="s">
        <v>24</v>
      </c>
      <c r="BI74" s="178">
        <v>0</v>
      </c>
      <c r="BJ74" s="192"/>
      <c r="BK74" s="192"/>
      <c r="BM74" s="131" t="str">
        <f>AJ74 &amp; BI74</f>
        <v>Прибыль направляемая на инвестиции0</v>
      </c>
      <c r="BN74" s="192"/>
      <c r="BO74" s="192"/>
      <c r="BP74" s="192"/>
      <c r="BQ74" s="192"/>
      <c r="CB74" s="131" t="str">
        <f>AJ74 &amp; AK74</f>
        <v>Прибыль направляемая на инвестициинет</v>
      </c>
      <c r="CC74" s="135"/>
    </row>
    <row r="75" spans="3:81" ht="11.25" customHeight="1" x14ac:dyDescent="0.25">
      <c r="C75" s="169"/>
      <c r="D75" s="170">
        <v>4</v>
      </c>
      <c r="E75" s="171" t="s">
        <v>136</v>
      </c>
      <c r="F75" s="171" t="s">
        <v>137</v>
      </c>
      <c r="G75" s="171" t="s">
        <v>147</v>
      </c>
      <c r="H75" s="171" t="s">
        <v>139</v>
      </c>
      <c r="I75" s="171" t="s">
        <v>139</v>
      </c>
      <c r="J75" s="171" t="s">
        <v>140</v>
      </c>
      <c r="K75" s="172">
        <v>2</v>
      </c>
      <c r="L75" s="172">
        <v>2022</v>
      </c>
      <c r="M75" s="173" t="s">
        <v>141</v>
      </c>
      <c r="N75" s="173">
        <v>2022</v>
      </c>
      <c r="O75" s="174">
        <v>0</v>
      </c>
      <c r="P75" s="175">
        <v>0</v>
      </c>
      <c r="Q75" s="176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  <c r="AM75" s="177"/>
      <c r="AN75" s="177"/>
      <c r="AO75" s="177"/>
      <c r="AP75" s="177"/>
      <c r="AQ75" s="177"/>
      <c r="AR75" s="177"/>
      <c r="AS75" s="177"/>
      <c r="AT75" s="177"/>
      <c r="AU75" s="177"/>
      <c r="AV75" s="177"/>
      <c r="AW75" s="177"/>
      <c r="AX75" s="177"/>
      <c r="AY75" s="177"/>
      <c r="AZ75" s="177"/>
      <c r="BA75" s="177"/>
      <c r="BB75" s="177"/>
      <c r="BC75" s="177"/>
      <c r="BD75" s="177"/>
      <c r="BE75" s="177"/>
      <c r="BF75" s="177"/>
      <c r="BG75" s="177"/>
      <c r="BH75" s="177"/>
      <c r="BI75" s="178"/>
      <c r="BJ75" s="135"/>
      <c r="BK75" s="135"/>
      <c r="BL75" s="135"/>
      <c r="BM75" s="135"/>
      <c r="BN75" s="135"/>
      <c r="BO75" s="135"/>
    </row>
    <row r="76" spans="3:81" ht="11.25" customHeight="1" x14ac:dyDescent="0.25">
      <c r="C76" s="169"/>
      <c r="D76" s="179"/>
      <c r="E76" s="180"/>
      <c r="F76" s="180"/>
      <c r="G76" s="180"/>
      <c r="H76" s="180"/>
      <c r="I76" s="180"/>
      <c r="J76" s="180"/>
      <c r="K76" s="181"/>
      <c r="L76" s="181"/>
      <c r="M76" s="182"/>
      <c r="N76" s="182"/>
      <c r="O76" s="183"/>
      <c r="P76" s="184"/>
      <c r="Q76" s="185"/>
      <c r="R76" s="186">
        <v>1</v>
      </c>
      <c r="S76" s="187" t="s">
        <v>142</v>
      </c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8"/>
      <c r="AI76" s="189"/>
      <c r="AJ76" s="190"/>
      <c r="AK76" s="190"/>
      <c r="AL76" s="190"/>
      <c r="AM76" s="190"/>
      <c r="AN76" s="190"/>
      <c r="AO76" s="190"/>
      <c r="AP76" s="190"/>
      <c r="AQ76" s="190"/>
      <c r="AR76" s="190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07"/>
      <c r="BD76" s="107"/>
      <c r="BE76" s="107"/>
      <c r="BF76" s="107"/>
      <c r="BG76" s="107"/>
      <c r="BH76" s="107"/>
      <c r="BI76" s="178"/>
      <c r="BJ76" s="192"/>
      <c r="BK76" s="192"/>
      <c r="BL76" s="192"/>
      <c r="BM76" s="135"/>
      <c r="BN76" s="192"/>
      <c r="BO76" s="192"/>
      <c r="BP76" s="192"/>
      <c r="BQ76" s="192"/>
      <c r="BR76" s="192"/>
    </row>
    <row r="77" spans="3:81" ht="15" customHeight="1" x14ac:dyDescent="0.25">
      <c r="C77" s="169"/>
      <c r="D77" s="179"/>
      <c r="E77" s="180"/>
      <c r="F77" s="180"/>
      <c r="G77" s="180"/>
      <c r="H77" s="180"/>
      <c r="I77" s="180"/>
      <c r="J77" s="180"/>
      <c r="K77" s="181"/>
      <c r="L77" s="181"/>
      <c r="M77" s="182"/>
      <c r="N77" s="182"/>
      <c r="O77" s="183"/>
      <c r="P77" s="184"/>
      <c r="Q77" s="193"/>
      <c r="R77" s="194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6"/>
      <c r="AI77" s="197" t="s">
        <v>143</v>
      </c>
      <c r="AJ77" s="198" t="s">
        <v>97</v>
      </c>
      <c r="AK77" s="199" t="s">
        <v>21</v>
      </c>
      <c r="AL77" s="199"/>
      <c r="AM77" s="199"/>
      <c r="AN77" s="199"/>
      <c r="AO77" s="199"/>
      <c r="AP77" s="199"/>
      <c r="AQ77" s="199"/>
      <c r="AR77" s="199"/>
      <c r="AS77" s="200">
        <v>27868</v>
      </c>
      <c r="AT77" s="200">
        <v>0</v>
      </c>
      <c r="AU77" s="200">
        <v>0</v>
      </c>
      <c r="AV77" s="200">
        <v>0</v>
      </c>
      <c r="AW77" s="201">
        <f>AX77+AY77+AZ77</f>
        <v>0</v>
      </c>
      <c r="AX77" s="202"/>
      <c r="AY77" s="202"/>
      <c r="AZ77" s="203"/>
      <c r="BA77" s="200">
        <f>AS77-AT77-AW77</f>
        <v>27868</v>
      </c>
      <c r="BB77" s="200">
        <f>AX77-AU77</f>
        <v>0</v>
      </c>
      <c r="BC77" s="202"/>
      <c r="BD77" s="202"/>
      <c r="BE77" s="207"/>
      <c r="BF77" s="202"/>
      <c r="BG77" s="208"/>
      <c r="BH77" s="213"/>
      <c r="BI77" s="178">
        <v>0</v>
      </c>
      <c r="BJ77" s="192"/>
      <c r="BK77" s="192"/>
      <c r="BM77" s="131" t="str">
        <f>AJ77 &amp; BI77</f>
        <v>Прибыль направляемая на инвестиции0</v>
      </c>
      <c r="BN77" s="192"/>
      <c r="BO77" s="192"/>
      <c r="BP77" s="192"/>
      <c r="BQ77" s="192"/>
      <c r="CB77" s="131" t="str">
        <f>AJ77 &amp; AK77</f>
        <v>Прибыль направляемая на инвестициинет</v>
      </c>
      <c r="CC77" s="135"/>
    </row>
    <row r="78" spans="3:81" ht="15" customHeight="1" thickBot="1" x14ac:dyDescent="0.3">
      <c r="C78" s="169"/>
      <c r="D78" s="179"/>
      <c r="E78" s="180"/>
      <c r="F78" s="180"/>
      <c r="G78" s="180"/>
      <c r="H78" s="180"/>
      <c r="I78" s="180"/>
      <c r="J78" s="180"/>
      <c r="K78" s="181"/>
      <c r="L78" s="181"/>
      <c r="M78" s="182"/>
      <c r="N78" s="182"/>
      <c r="O78" s="183"/>
      <c r="P78" s="184"/>
      <c r="Q78" s="193"/>
      <c r="R78" s="194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6"/>
      <c r="AI78" s="197" t="s">
        <v>104</v>
      </c>
      <c r="AJ78" s="198" t="s">
        <v>99</v>
      </c>
      <c r="AK78" s="199" t="s">
        <v>21</v>
      </c>
      <c r="AL78" s="199"/>
      <c r="AM78" s="199"/>
      <c r="AN78" s="199"/>
      <c r="AO78" s="199"/>
      <c r="AP78" s="199"/>
      <c r="AQ78" s="199"/>
      <c r="AR78" s="199"/>
      <c r="AS78" s="200">
        <v>2599</v>
      </c>
      <c r="AT78" s="200">
        <v>0</v>
      </c>
      <c r="AU78" s="200">
        <v>0</v>
      </c>
      <c r="AV78" s="200">
        <v>0</v>
      </c>
      <c r="AW78" s="201">
        <f>AX78+AY78+AZ78</f>
        <v>0</v>
      </c>
      <c r="AX78" s="202"/>
      <c r="AY78" s="202"/>
      <c r="AZ78" s="203"/>
      <c r="BA78" s="200">
        <f>AS78-AT78-AW78</f>
        <v>2599</v>
      </c>
      <c r="BB78" s="200">
        <f>AX78-AU78</f>
        <v>0</v>
      </c>
      <c r="BC78" s="202"/>
      <c r="BD78" s="202"/>
      <c r="BE78" s="207"/>
      <c r="BF78" s="202"/>
      <c r="BG78" s="208"/>
      <c r="BH78" s="213"/>
      <c r="BI78" s="178">
        <v>0</v>
      </c>
      <c r="BJ78" s="192"/>
      <c r="BK78" s="192"/>
      <c r="BM78" s="131" t="str">
        <f>AJ78 &amp; BI78</f>
        <v>Амортизационные отчисления0</v>
      </c>
      <c r="BN78" s="192"/>
      <c r="BO78" s="192"/>
      <c r="BP78" s="192"/>
      <c r="BQ78" s="192"/>
      <c r="CB78" s="131" t="str">
        <f>AJ78 &amp; AK78</f>
        <v>Амортизационные отчислениянет</v>
      </c>
      <c r="CC78" s="135"/>
    </row>
    <row r="79" spans="3:81" ht="11.25" customHeight="1" x14ac:dyDescent="0.25">
      <c r="C79" s="169"/>
      <c r="D79" s="170">
        <v>5</v>
      </c>
      <c r="E79" s="171" t="s">
        <v>136</v>
      </c>
      <c r="F79" s="171" t="s">
        <v>137</v>
      </c>
      <c r="G79" s="171" t="s">
        <v>148</v>
      </c>
      <c r="H79" s="171" t="s">
        <v>139</v>
      </c>
      <c r="I79" s="171" t="s">
        <v>139</v>
      </c>
      <c r="J79" s="171" t="s">
        <v>140</v>
      </c>
      <c r="K79" s="172">
        <v>3</v>
      </c>
      <c r="L79" s="172">
        <v>2023</v>
      </c>
      <c r="M79" s="173" t="s">
        <v>141</v>
      </c>
      <c r="N79" s="173">
        <v>2023</v>
      </c>
      <c r="O79" s="174">
        <v>0</v>
      </c>
      <c r="P79" s="175">
        <v>0</v>
      </c>
      <c r="Q79" s="176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  <c r="AR79" s="177"/>
      <c r="AS79" s="177"/>
      <c r="AT79" s="177"/>
      <c r="AU79" s="177"/>
      <c r="AV79" s="177"/>
      <c r="AW79" s="177"/>
      <c r="AX79" s="177"/>
      <c r="AY79" s="177"/>
      <c r="AZ79" s="177"/>
      <c r="BA79" s="177"/>
      <c r="BB79" s="177"/>
      <c r="BC79" s="177"/>
      <c r="BD79" s="177"/>
      <c r="BE79" s="177"/>
      <c r="BF79" s="177"/>
      <c r="BG79" s="177"/>
      <c r="BH79" s="177"/>
      <c r="BI79" s="178"/>
      <c r="BJ79" s="135"/>
      <c r="BK79" s="135"/>
      <c r="BL79" s="135"/>
      <c r="BM79" s="135"/>
      <c r="BN79" s="135"/>
      <c r="BO79" s="135"/>
    </row>
    <row r="80" spans="3:81" ht="11.25" customHeight="1" x14ac:dyDescent="0.25">
      <c r="C80" s="169"/>
      <c r="D80" s="179"/>
      <c r="E80" s="180"/>
      <c r="F80" s="180"/>
      <c r="G80" s="180"/>
      <c r="H80" s="180"/>
      <c r="I80" s="180"/>
      <c r="J80" s="180"/>
      <c r="K80" s="181"/>
      <c r="L80" s="181"/>
      <c r="M80" s="182"/>
      <c r="N80" s="182"/>
      <c r="O80" s="183"/>
      <c r="P80" s="184"/>
      <c r="Q80" s="185"/>
      <c r="R80" s="186">
        <v>1</v>
      </c>
      <c r="S80" s="187" t="s">
        <v>142</v>
      </c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8"/>
      <c r="AI80" s="189"/>
      <c r="AJ80" s="190"/>
      <c r="AK80" s="190"/>
      <c r="AL80" s="190"/>
      <c r="AM80" s="190"/>
      <c r="AN80" s="190"/>
      <c r="AO80" s="190"/>
      <c r="AP80" s="190"/>
      <c r="AQ80" s="190"/>
      <c r="AR80" s="190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07"/>
      <c r="BD80" s="107"/>
      <c r="BE80" s="107"/>
      <c r="BF80" s="107"/>
      <c r="BG80" s="107"/>
      <c r="BH80" s="107"/>
      <c r="BI80" s="178"/>
      <c r="BJ80" s="192"/>
      <c r="BK80" s="192"/>
      <c r="BL80" s="192"/>
      <c r="BM80" s="135"/>
      <c r="BN80" s="192"/>
      <c r="BO80" s="192"/>
      <c r="BP80" s="192"/>
      <c r="BQ80" s="192"/>
      <c r="BR80" s="192"/>
    </row>
    <row r="81" spans="3:81" ht="15" customHeight="1" x14ac:dyDescent="0.25">
      <c r="C81" s="169"/>
      <c r="D81" s="179"/>
      <c r="E81" s="180"/>
      <c r="F81" s="180"/>
      <c r="G81" s="180"/>
      <c r="H81" s="180"/>
      <c r="I81" s="180"/>
      <c r="J81" s="180"/>
      <c r="K81" s="181"/>
      <c r="L81" s="181"/>
      <c r="M81" s="182"/>
      <c r="N81" s="182"/>
      <c r="O81" s="183"/>
      <c r="P81" s="184"/>
      <c r="Q81" s="193"/>
      <c r="R81" s="194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6"/>
      <c r="AI81" s="197" t="s">
        <v>143</v>
      </c>
      <c r="AJ81" s="198" t="s">
        <v>97</v>
      </c>
      <c r="AK81" s="199" t="s">
        <v>21</v>
      </c>
      <c r="AL81" s="199"/>
      <c r="AM81" s="199"/>
      <c r="AN81" s="199"/>
      <c r="AO81" s="199"/>
      <c r="AP81" s="199"/>
      <c r="AQ81" s="199"/>
      <c r="AR81" s="199"/>
      <c r="AS81" s="200">
        <v>26126.17</v>
      </c>
      <c r="AT81" s="200">
        <v>0</v>
      </c>
      <c r="AU81" s="200">
        <v>0</v>
      </c>
      <c r="AV81" s="200">
        <v>0</v>
      </c>
      <c r="AW81" s="201">
        <f>AX81+AY81+AZ81</f>
        <v>0</v>
      </c>
      <c r="AX81" s="202"/>
      <c r="AY81" s="202"/>
      <c r="AZ81" s="203"/>
      <c r="BA81" s="200">
        <f>AS81-AT81-AW81</f>
        <v>26126.17</v>
      </c>
      <c r="BB81" s="200">
        <f>AX81-AU81</f>
        <v>0</v>
      </c>
      <c r="BC81" s="202"/>
      <c r="BD81" s="202"/>
      <c r="BE81" s="207"/>
      <c r="BF81" s="202"/>
      <c r="BG81" s="208"/>
      <c r="BH81" s="213"/>
      <c r="BI81" s="178">
        <v>0</v>
      </c>
      <c r="BJ81" s="192"/>
      <c r="BK81" s="192"/>
      <c r="BM81" s="131" t="str">
        <f>AJ81 &amp; BI81</f>
        <v>Прибыль направляемая на инвестиции0</v>
      </c>
      <c r="BN81" s="192"/>
      <c r="BO81" s="192"/>
      <c r="BP81" s="192"/>
      <c r="BQ81" s="192"/>
      <c r="CB81" s="131" t="str">
        <f>AJ81 &amp; AK81</f>
        <v>Прибыль направляемая на инвестициинет</v>
      </c>
      <c r="CC81" s="135"/>
    </row>
    <row r="82" spans="3:81" ht="15" customHeight="1" thickBot="1" x14ac:dyDescent="0.3">
      <c r="C82" s="169"/>
      <c r="D82" s="179"/>
      <c r="E82" s="180"/>
      <c r="F82" s="180"/>
      <c r="G82" s="180"/>
      <c r="H82" s="180"/>
      <c r="I82" s="180"/>
      <c r="J82" s="180"/>
      <c r="K82" s="181"/>
      <c r="L82" s="181"/>
      <c r="M82" s="182"/>
      <c r="N82" s="182"/>
      <c r="O82" s="183"/>
      <c r="P82" s="184"/>
      <c r="Q82" s="193"/>
      <c r="R82" s="194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6"/>
      <c r="AI82" s="197" t="s">
        <v>104</v>
      </c>
      <c r="AJ82" s="198" t="s">
        <v>99</v>
      </c>
      <c r="AK82" s="199" t="s">
        <v>21</v>
      </c>
      <c r="AL82" s="199"/>
      <c r="AM82" s="199"/>
      <c r="AN82" s="199"/>
      <c r="AO82" s="199"/>
      <c r="AP82" s="199"/>
      <c r="AQ82" s="199"/>
      <c r="AR82" s="199"/>
      <c r="AS82" s="200">
        <v>4635</v>
      </c>
      <c r="AT82" s="200">
        <v>0</v>
      </c>
      <c r="AU82" s="200">
        <v>0</v>
      </c>
      <c r="AV82" s="200">
        <v>0</v>
      </c>
      <c r="AW82" s="201">
        <f>AX82+AY82+AZ82</f>
        <v>0</v>
      </c>
      <c r="AX82" s="202"/>
      <c r="AY82" s="202"/>
      <c r="AZ82" s="203"/>
      <c r="BA82" s="200">
        <f>AS82-AT82-AW82</f>
        <v>4635</v>
      </c>
      <c r="BB82" s="200">
        <f>AX82-AU82</f>
        <v>0</v>
      </c>
      <c r="BC82" s="202"/>
      <c r="BD82" s="202"/>
      <c r="BE82" s="207"/>
      <c r="BF82" s="202"/>
      <c r="BG82" s="208"/>
      <c r="BH82" s="213"/>
      <c r="BI82" s="178">
        <v>0</v>
      </c>
      <c r="BJ82" s="192"/>
      <c r="BK82" s="192"/>
      <c r="BM82" s="131" t="str">
        <f>AJ82 &amp; BI82</f>
        <v>Амортизационные отчисления0</v>
      </c>
      <c r="BN82" s="192"/>
      <c r="BO82" s="192"/>
      <c r="BP82" s="192"/>
      <c r="BQ82" s="192"/>
      <c r="CB82" s="131" t="str">
        <f>AJ82 &amp; AK82</f>
        <v>Амортизационные отчислениянет</v>
      </c>
      <c r="CC82" s="135"/>
    </row>
    <row r="83" spans="3:81" ht="11.25" customHeight="1" x14ac:dyDescent="0.25">
      <c r="C83" s="169"/>
      <c r="D83" s="170">
        <v>6</v>
      </c>
      <c r="E83" s="171" t="s">
        <v>136</v>
      </c>
      <c r="F83" s="171" t="s">
        <v>137</v>
      </c>
      <c r="G83" s="171" t="s">
        <v>149</v>
      </c>
      <c r="H83" s="171" t="s">
        <v>139</v>
      </c>
      <c r="I83" s="171" t="s">
        <v>139</v>
      </c>
      <c r="J83" s="171" t="s">
        <v>140</v>
      </c>
      <c r="K83" s="172">
        <v>4</v>
      </c>
      <c r="L83" s="172">
        <v>2024</v>
      </c>
      <c r="M83" s="173" t="s">
        <v>141</v>
      </c>
      <c r="N83" s="173">
        <v>2024</v>
      </c>
      <c r="O83" s="174">
        <v>0</v>
      </c>
      <c r="P83" s="175">
        <v>0</v>
      </c>
      <c r="Q83" s="176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7"/>
      <c r="BC83" s="177"/>
      <c r="BD83" s="177"/>
      <c r="BE83" s="177"/>
      <c r="BF83" s="177"/>
      <c r="BG83" s="177"/>
      <c r="BH83" s="177"/>
      <c r="BI83" s="178"/>
      <c r="BJ83" s="135"/>
      <c r="BK83" s="135"/>
      <c r="BL83" s="135"/>
      <c r="BM83" s="135"/>
      <c r="BN83" s="135"/>
      <c r="BO83" s="135"/>
    </row>
    <row r="84" spans="3:81" ht="11.25" customHeight="1" x14ac:dyDescent="0.25">
      <c r="C84" s="169"/>
      <c r="D84" s="179"/>
      <c r="E84" s="180"/>
      <c r="F84" s="180"/>
      <c r="G84" s="180"/>
      <c r="H84" s="180"/>
      <c r="I84" s="180"/>
      <c r="J84" s="180"/>
      <c r="K84" s="181"/>
      <c r="L84" s="181"/>
      <c r="M84" s="182"/>
      <c r="N84" s="182"/>
      <c r="O84" s="183"/>
      <c r="P84" s="184"/>
      <c r="Q84" s="185"/>
      <c r="R84" s="186">
        <v>1</v>
      </c>
      <c r="S84" s="187" t="s">
        <v>142</v>
      </c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8"/>
      <c r="AI84" s="189"/>
      <c r="AJ84" s="190"/>
      <c r="AK84" s="190"/>
      <c r="AL84" s="190"/>
      <c r="AM84" s="190"/>
      <c r="AN84" s="190"/>
      <c r="AO84" s="190"/>
      <c r="AP84" s="190"/>
      <c r="AQ84" s="190"/>
      <c r="AR84" s="190"/>
      <c r="AS84" s="191"/>
      <c r="AT84" s="191"/>
      <c r="AU84" s="191"/>
      <c r="AV84" s="191"/>
      <c r="AW84" s="191"/>
      <c r="AX84" s="191"/>
      <c r="AY84" s="191"/>
      <c r="AZ84" s="191"/>
      <c r="BA84" s="191"/>
      <c r="BB84" s="191"/>
      <c r="BC84" s="107"/>
      <c r="BD84" s="107"/>
      <c r="BE84" s="107"/>
      <c r="BF84" s="107"/>
      <c r="BG84" s="107"/>
      <c r="BH84" s="107"/>
      <c r="BI84" s="178"/>
      <c r="BJ84" s="192"/>
      <c r="BK84" s="192"/>
      <c r="BL84" s="192"/>
      <c r="BM84" s="135"/>
      <c r="BN84" s="192"/>
      <c r="BO84" s="192"/>
      <c r="BP84" s="192"/>
      <c r="BQ84" s="192"/>
      <c r="BR84" s="192"/>
    </row>
    <row r="85" spans="3:81" ht="15" customHeight="1" x14ac:dyDescent="0.25">
      <c r="C85" s="169"/>
      <c r="D85" s="179"/>
      <c r="E85" s="180"/>
      <c r="F85" s="180"/>
      <c r="G85" s="180"/>
      <c r="H85" s="180"/>
      <c r="I85" s="180"/>
      <c r="J85" s="180"/>
      <c r="K85" s="181"/>
      <c r="L85" s="181"/>
      <c r="M85" s="182"/>
      <c r="N85" s="182"/>
      <c r="O85" s="183"/>
      <c r="P85" s="184"/>
      <c r="Q85" s="193"/>
      <c r="R85" s="194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6"/>
      <c r="AI85" s="197" t="s">
        <v>143</v>
      </c>
      <c r="AJ85" s="198" t="s">
        <v>97</v>
      </c>
      <c r="AK85" s="199" t="s">
        <v>21</v>
      </c>
      <c r="AL85" s="199"/>
      <c r="AM85" s="199"/>
      <c r="AN85" s="199"/>
      <c r="AO85" s="199"/>
      <c r="AP85" s="199"/>
      <c r="AQ85" s="199"/>
      <c r="AR85" s="199"/>
      <c r="AS85" s="200">
        <v>8046.78</v>
      </c>
      <c r="AT85" s="200">
        <v>0</v>
      </c>
      <c r="AU85" s="200">
        <v>0</v>
      </c>
      <c r="AV85" s="200">
        <v>0</v>
      </c>
      <c r="AW85" s="201">
        <f>AX85+AY85+AZ85</f>
        <v>0</v>
      </c>
      <c r="AX85" s="202"/>
      <c r="AY85" s="202"/>
      <c r="AZ85" s="203"/>
      <c r="BA85" s="200">
        <f>AS85-AT85-AW85</f>
        <v>8046.78</v>
      </c>
      <c r="BB85" s="200">
        <f>AX85-AU85</f>
        <v>0</v>
      </c>
      <c r="BC85" s="202"/>
      <c r="BD85" s="202"/>
      <c r="BE85" s="207"/>
      <c r="BF85" s="202"/>
      <c r="BG85" s="208"/>
      <c r="BH85" s="213"/>
      <c r="BI85" s="178">
        <v>0</v>
      </c>
      <c r="BJ85" s="192"/>
      <c r="BK85" s="192"/>
      <c r="BM85" s="131" t="str">
        <f>AJ85 &amp; BI85</f>
        <v>Прибыль направляемая на инвестиции0</v>
      </c>
      <c r="BN85" s="192"/>
      <c r="BO85" s="192"/>
      <c r="BP85" s="192"/>
      <c r="BQ85" s="192"/>
      <c r="CB85" s="131" t="str">
        <f>AJ85 &amp; AK85</f>
        <v>Прибыль направляемая на инвестициинет</v>
      </c>
      <c r="CC85" s="135"/>
    </row>
    <row r="86" spans="3:81" ht="15" customHeight="1" thickBot="1" x14ac:dyDescent="0.3">
      <c r="C86" s="169"/>
      <c r="D86" s="179"/>
      <c r="E86" s="180"/>
      <c r="F86" s="180"/>
      <c r="G86" s="180"/>
      <c r="H86" s="180"/>
      <c r="I86" s="180"/>
      <c r="J86" s="180"/>
      <c r="K86" s="181"/>
      <c r="L86" s="181"/>
      <c r="M86" s="182"/>
      <c r="N86" s="182"/>
      <c r="O86" s="183"/>
      <c r="P86" s="184"/>
      <c r="Q86" s="193"/>
      <c r="R86" s="194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6"/>
      <c r="AI86" s="197" t="s">
        <v>104</v>
      </c>
      <c r="AJ86" s="198" t="s">
        <v>99</v>
      </c>
      <c r="AK86" s="199" t="s">
        <v>21</v>
      </c>
      <c r="AL86" s="199"/>
      <c r="AM86" s="199"/>
      <c r="AN86" s="199"/>
      <c r="AO86" s="199"/>
      <c r="AP86" s="199"/>
      <c r="AQ86" s="199"/>
      <c r="AR86" s="199"/>
      <c r="AS86" s="200">
        <v>3205.77</v>
      </c>
      <c r="AT86" s="200">
        <v>0</v>
      </c>
      <c r="AU86" s="200">
        <v>0</v>
      </c>
      <c r="AV86" s="200">
        <v>0</v>
      </c>
      <c r="AW86" s="201">
        <f>AX86+AY86+AZ86</f>
        <v>0</v>
      </c>
      <c r="AX86" s="202"/>
      <c r="AY86" s="202"/>
      <c r="AZ86" s="203"/>
      <c r="BA86" s="200">
        <f>AS86-AT86-AW86</f>
        <v>3205.77</v>
      </c>
      <c r="BB86" s="200">
        <f>AX86-AU86</f>
        <v>0</v>
      </c>
      <c r="BC86" s="202"/>
      <c r="BD86" s="202"/>
      <c r="BE86" s="207"/>
      <c r="BF86" s="202"/>
      <c r="BG86" s="208"/>
      <c r="BH86" s="213"/>
      <c r="BI86" s="178">
        <v>0</v>
      </c>
      <c r="BJ86" s="192"/>
      <c r="BK86" s="192"/>
      <c r="BM86" s="131" t="str">
        <f>AJ86 &amp; BI86</f>
        <v>Амортизационные отчисления0</v>
      </c>
      <c r="BN86" s="192"/>
      <c r="BO86" s="192"/>
      <c r="BP86" s="192"/>
      <c r="BQ86" s="192"/>
      <c r="CB86" s="131" t="str">
        <f>AJ86 &amp; AK86</f>
        <v>Амортизационные отчислениянет</v>
      </c>
      <c r="CC86" s="135"/>
    </row>
    <row r="87" spans="3:81" ht="11.25" customHeight="1" x14ac:dyDescent="0.25">
      <c r="C87" s="169"/>
      <c r="D87" s="170">
        <v>7</v>
      </c>
      <c r="E87" s="171" t="s">
        <v>136</v>
      </c>
      <c r="F87" s="171" t="s">
        <v>137</v>
      </c>
      <c r="G87" s="171" t="s">
        <v>150</v>
      </c>
      <c r="H87" s="171" t="s">
        <v>139</v>
      </c>
      <c r="I87" s="171" t="s">
        <v>139</v>
      </c>
      <c r="J87" s="171" t="s">
        <v>140</v>
      </c>
      <c r="K87" s="172">
        <v>4</v>
      </c>
      <c r="L87" s="172">
        <v>2024</v>
      </c>
      <c r="M87" s="173" t="s">
        <v>141</v>
      </c>
      <c r="N87" s="173">
        <v>2024</v>
      </c>
      <c r="O87" s="174">
        <v>0</v>
      </c>
      <c r="P87" s="175">
        <v>0</v>
      </c>
      <c r="Q87" s="176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  <c r="AR87" s="177"/>
      <c r="AS87" s="177"/>
      <c r="AT87" s="177"/>
      <c r="AU87" s="177"/>
      <c r="AV87" s="177"/>
      <c r="AW87" s="177"/>
      <c r="AX87" s="177"/>
      <c r="AY87" s="177"/>
      <c r="AZ87" s="177"/>
      <c r="BA87" s="177"/>
      <c r="BB87" s="177"/>
      <c r="BC87" s="177"/>
      <c r="BD87" s="177"/>
      <c r="BE87" s="177"/>
      <c r="BF87" s="177"/>
      <c r="BG87" s="177"/>
      <c r="BH87" s="177"/>
      <c r="BI87" s="178"/>
      <c r="BJ87" s="135"/>
      <c r="BK87" s="135"/>
      <c r="BL87" s="135"/>
      <c r="BM87" s="135"/>
      <c r="BN87" s="135"/>
      <c r="BO87" s="135"/>
    </row>
    <row r="88" spans="3:81" ht="11.25" customHeight="1" x14ac:dyDescent="0.25">
      <c r="C88" s="169"/>
      <c r="D88" s="179"/>
      <c r="E88" s="180"/>
      <c r="F88" s="180"/>
      <c r="G88" s="180"/>
      <c r="H88" s="180"/>
      <c r="I88" s="180"/>
      <c r="J88" s="180"/>
      <c r="K88" s="181"/>
      <c r="L88" s="181"/>
      <c r="M88" s="182"/>
      <c r="N88" s="182"/>
      <c r="O88" s="183"/>
      <c r="P88" s="184"/>
      <c r="Q88" s="185"/>
      <c r="R88" s="186">
        <v>1</v>
      </c>
      <c r="S88" s="187" t="s">
        <v>142</v>
      </c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8"/>
      <c r="AI88" s="189"/>
      <c r="AJ88" s="190"/>
      <c r="AK88" s="190"/>
      <c r="AL88" s="190"/>
      <c r="AM88" s="190"/>
      <c r="AN88" s="190"/>
      <c r="AO88" s="190"/>
      <c r="AP88" s="190"/>
      <c r="AQ88" s="190"/>
      <c r="AR88" s="190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07"/>
      <c r="BD88" s="107"/>
      <c r="BE88" s="107"/>
      <c r="BF88" s="107"/>
      <c r="BG88" s="107"/>
      <c r="BH88" s="107"/>
      <c r="BI88" s="178"/>
      <c r="BJ88" s="192"/>
      <c r="BK88" s="192"/>
      <c r="BL88" s="192"/>
      <c r="BM88" s="135"/>
      <c r="BN88" s="192"/>
      <c r="BO88" s="192"/>
      <c r="BP88" s="192"/>
      <c r="BQ88" s="192"/>
      <c r="BR88" s="192"/>
    </row>
    <row r="89" spans="3:81" ht="15" customHeight="1" thickBot="1" x14ac:dyDescent="0.3">
      <c r="C89" s="169"/>
      <c r="D89" s="179"/>
      <c r="E89" s="180"/>
      <c r="F89" s="180"/>
      <c r="G89" s="180"/>
      <c r="H89" s="180"/>
      <c r="I89" s="180"/>
      <c r="J89" s="180"/>
      <c r="K89" s="181"/>
      <c r="L89" s="181"/>
      <c r="M89" s="182"/>
      <c r="N89" s="182"/>
      <c r="O89" s="183"/>
      <c r="P89" s="184"/>
      <c r="Q89" s="193"/>
      <c r="R89" s="194"/>
      <c r="S89" s="195"/>
      <c r="T89" s="195"/>
      <c r="U89" s="195"/>
      <c r="V89" s="195"/>
      <c r="W89" s="195"/>
      <c r="X89" s="195"/>
      <c r="Y89" s="195"/>
      <c r="Z89" s="195"/>
      <c r="AA89" s="195"/>
      <c r="AB89" s="195"/>
      <c r="AC89" s="195"/>
      <c r="AD89" s="195"/>
      <c r="AE89" s="195"/>
      <c r="AF89" s="195"/>
      <c r="AG89" s="195"/>
      <c r="AH89" s="196"/>
      <c r="AI89" s="197" t="s">
        <v>143</v>
      </c>
      <c r="AJ89" s="209" t="s">
        <v>97</v>
      </c>
      <c r="AK89" s="199" t="s">
        <v>21</v>
      </c>
      <c r="AL89" s="199"/>
      <c r="AM89" s="199"/>
      <c r="AN89" s="199"/>
      <c r="AO89" s="199"/>
      <c r="AP89" s="199"/>
      <c r="AQ89" s="199"/>
      <c r="AR89" s="199"/>
      <c r="AS89" s="210">
        <v>527.33000000000004</v>
      </c>
      <c r="AT89" s="210">
        <v>0</v>
      </c>
      <c r="AU89" s="200">
        <v>0</v>
      </c>
      <c r="AV89" s="200">
        <v>0</v>
      </c>
      <c r="AW89" s="211">
        <f>AX89+AY89+AZ89</f>
        <v>0</v>
      </c>
      <c r="AX89" s="212"/>
      <c r="AY89" s="212"/>
      <c r="AZ89" s="212"/>
      <c r="BA89" s="200">
        <f>AS89-AT89-AW89</f>
        <v>527.33000000000004</v>
      </c>
      <c r="BB89" s="200">
        <f>AX89-AU89</f>
        <v>0</v>
      </c>
      <c r="BC89" s="202"/>
      <c r="BD89" s="202"/>
      <c r="BE89" s="207"/>
      <c r="BF89" s="202"/>
      <c r="BG89" s="208"/>
      <c r="BH89" s="213"/>
      <c r="BI89" s="178">
        <v>0</v>
      </c>
      <c r="BJ89" s="192"/>
      <c r="BK89" s="192"/>
      <c r="BM89" s="131" t="str">
        <f>AJ89 &amp; BI89</f>
        <v>Прибыль направляемая на инвестиции0</v>
      </c>
      <c r="BN89" s="192"/>
      <c r="BO89" s="192"/>
      <c r="BP89" s="192"/>
      <c r="BQ89" s="192"/>
      <c r="CB89" s="131" t="str">
        <f>AJ89 &amp; AK89</f>
        <v>Прибыль направляемая на инвестициинет</v>
      </c>
      <c r="CC89" s="135"/>
    </row>
    <row r="90" spans="3:81" ht="11.25" customHeight="1" x14ac:dyDescent="0.25">
      <c r="C90" s="169"/>
      <c r="D90" s="170">
        <v>8</v>
      </c>
      <c r="E90" s="171" t="s">
        <v>136</v>
      </c>
      <c r="F90" s="171" t="s">
        <v>137</v>
      </c>
      <c r="G90" s="171" t="s">
        <v>151</v>
      </c>
      <c r="H90" s="171" t="s">
        <v>139</v>
      </c>
      <c r="I90" s="171" t="s">
        <v>139</v>
      </c>
      <c r="J90" s="171" t="s">
        <v>140</v>
      </c>
      <c r="K90" s="172">
        <v>4</v>
      </c>
      <c r="L90" s="172">
        <v>2024</v>
      </c>
      <c r="M90" s="173" t="s">
        <v>141</v>
      </c>
      <c r="N90" s="173">
        <v>2024</v>
      </c>
      <c r="O90" s="174">
        <v>0</v>
      </c>
      <c r="P90" s="175">
        <v>0</v>
      </c>
      <c r="Q90" s="176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  <c r="AK90" s="177"/>
      <c r="AL90" s="177"/>
      <c r="AM90" s="177"/>
      <c r="AN90" s="177"/>
      <c r="AO90" s="177"/>
      <c r="AP90" s="177"/>
      <c r="AQ90" s="177"/>
      <c r="AR90" s="177"/>
      <c r="AS90" s="177"/>
      <c r="AT90" s="177"/>
      <c r="AU90" s="177"/>
      <c r="AV90" s="177"/>
      <c r="AW90" s="177"/>
      <c r="AX90" s="177"/>
      <c r="AY90" s="177"/>
      <c r="AZ90" s="177"/>
      <c r="BA90" s="177"/>
      <c r="BB90" s="177"/>
      <c r="BC90" s="177"/>
      <c r="BD90" s="177"/>
      <c r="BE90" s="177"/>
      <c r="BF90" s="177"/>
      <c r="BG90" s="177"/>
      <c r="BH90" s="177"/>
      <c r="BI90" s="178"/>
      <c r="BJ90" s="135"/>
      <c r="BK90" s="135"/>
      <c r="BL90" s="135"/>
      <c r="BM90" s="135"/>
      <c r="BN90" s="135"/>
      <c r="BO90" s="135"/>
    </row>
    <row r="91" spans="3:81" ht="11.25" customHeight="1" x14ac:dyDescent="0.25">
      <c r="C91" s="169"/>
      <c r="D91" s="179"/>
      <c r="E91" s="180"/>
      <c r="F91" s="180"/>
      <c r="G91" s="180"/>
      <c r="H91" s="180"/>
      <c r="I91" s="180"/>
      <c r="J91" s="180"/>
      <c r="K91" s="181"/>
      <c r="L91" s="181"/>
      <c r="M91" s="182"/>
      <c r="N91" s="182"/>
      <c r="O91" s="183"/>
      <c r="P91" s="184"/>
      <c r="Q91" s="185"/>
      <c r="R91" s="186">
        <v>1</v>
      </c>
      <c r="S91" s="187" t="s">
        <v>142</v>
      </c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8"/>
      <c r="AI91" s="189"/>
      <c r="AJ91" s="190"/>
      <c r="AK91" s="190"/>
      <c r="AL91" s="190"/>
      <c r="AM91" s="190"/>
      <c r="AN91" s="190"/>
      <c r="AO91" s="190"/>
      <c r="AP91" s="190"/>
      <c r="AQ91" s="190"/>
      <c r="AR91" s="190"/>
      <c r="AS91" s="191"/>
      <c r="AT91" s="191"/>
      <c r="AU91" s="191"/>
      <c r="AV91" s="191"/>
      <c r="AW91" s="191"/>
      <c r="AX91" s="191"/>
      <c r="AY91" s="191"/>
      <c r="AZ91" s="191"/>
      <c r="BA91" s="191"/>
      <c r="BB91" s="191"/>
      <c r="BC91" s="107"/>
      <c r="BD91" s="107"/>
      <c r="BE91" s="107"/>
      <c r="BF91" s="107"/>
      <c r="BG91" s="107"/>
      <c r="BH91" s="107"/>
      <c r="BI91" s="178"/>
      <c r="BJ91" s="192"/>
      <c r="BK91" s="192"/>
      <c r="BL91" s="192"/>
      <c r="BM91" s="135"/>
      <c r="BN91" s="192"/>
      <c r="BO91" s="192"/>
      <c r="BP91" s="192"/>
      <c r="BQ91" s="192"/>
      <c r="BR91" s="192"/>
    </row>
    <row r="92" spans="3:81" ht="15" customHeight="1" thickBot="1" x14ac:dyDescent="0.3">
      <c r="C92" s="169"/>
      <c r="D92" s="179"/>
      <c r="E92" s="180"/>
      <c r="F92" s="180"/>
      <c r="G92" s="180"/>
      <c r="H92" s="180"/>
      <c r="I92" s="180"/>
      <c r="J92" s="180"/>
      <c r="K92" s="181"/>
      <c r="L92" s="181"/>
      <c r="M92" s="182"/>
      <c r="N92" s="182"/>
      <c r="O92" s="183"/>
      <c r="P92" s="184"/>
      <c r="Q92" s="193"/>
      <c r="R92" s="194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6"/>
      <c r="AI92" s="197" t="s">
        <v>143</v>
      </c>
      <c r="AJ92" s="209" t="s">
        <v>97</v>
      </c>
      <c r="AK92" s="199" t="s">
        <v>21</v>
      </c>
      <c r="AL92" s="199"/>
      <c r="AM92" s="199"/>
      <c r="AN92" s="199"/>
      <c r="AO92" s="199"/>
      <c r="AP92" s="199"/>
      <c r="AQ92" s="199"/>
      <c r="AR92" s="199"/>
      <c r="AS92" s="210">
        <v>843.19</v>
      </c>
      <c r="AT92" s="210">
        <v>0</v>
      </c>
      <c r="AU92" s="200">
        <v>0</v>
      </c>
      <c r="AV92" s="200">
        <v>0</v>
      </c>
      <c r="AW92" s="211">
        <f>AX92+AY92+AZ92</f>
        <v>0</v>
      </c>
      <c r="AX92" s="212"/>
      <c r="AY92" s="212"/>
      <c r="AZ92" s="212"/>
      <c r="BA92" s="200">
        <f>AS92-AT92-AW92</f>
        <v>843.19</v>
      </c>
      <c r="BB92" s="200">
        <f>AX92-AU92</f>
        <v>0</v>
      </c>
      <c r="BC92" s="202"/>
      <c r="BD92" s="202"/>
      <c r="BE92" s="207"/>
      <c r="BF92" s="202"/>
      <c r="BG92" s="208"/>
      <c r="BH92" s="213"/>
      <c r="BI92" s="178">
        <v>0</v>
      </c>
      <c r="BJ92" s="192"/>
      <c r="BK92" s="192"/>
      <c r="BM92" s="131" t="str">
        <f>AJ92 &amp; BI92</f>
        <v>Прибыль направляемая на инвестиции0</v>
      </c>
      <c r="BN92" s="192"/>
      <c r="BO92" s="192"/>
      <c r="BP92" s="192"/>
      <c r="BQ92" s="192"/>
      <c r="CB92" s="131" t="str">
        <f>AJ92 &amp; AK92</f>
        <v>Прибыль направляемая на инвестициинет</v>
      </c>
      <c r="CC92" s="135"/>
    </row>
    <row r="93" spans="3:81" ht="11.25" customHeight="1" x14ac:dyDescent="0.25">
      <c r="C93" s="169"/>
      <c r="D93" s="170">
        <v>9</v>
      </c>
      <c r="E93" s="171" t="s">
        <v>136</v>
      </c>
      <c r="F93" s="171" t="s">
        <v>137</v>
      </c>
      <c r="G93" s="171" t="s">
        <v>152</v>
      </c>
      <c r="H93" s="171" t="s">
        <v>139</v>
      </c>
      <c r="I93" s="171" t="s">
        <v>139</v>
      </c>
      <c r="J93" s="171" t="s">
        <v>140</v>
      </c>
      <c r="K93" s="172">
        <v>4</v>
      </c>
      <c r="L93" s="172">
        <v>2024</v>
      </c>
      <c r="M93" s="173" t="s">
        <v>141</v>
      </c>
      <c r="N93" s="173">
        <v>2024</v>
      </c>
      <c r="O93" s="174">
        <v>0</v>
      </c>
      <c r="P93" s="175">
        <v>0</v>
      </c>
      <c r="Q93" s="176"/>
      <c r="R93" s="177"/>
      <c r="S93" s="177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  <c r="AH93" s="177"/>
      <c r="AI93" s="177"/>
      <c r="AJ93" s="177"/>
      <c r="AK93" s="177"/>
      <c r="AL93" s="177"/>
      <c r="AM93" s="177"/>
      <c r="AN93" s="177"/>
      <c r="AO93" s="177"/>
      <c r="AP93" s="177"/>
      <c r="AQ93" s="177"/>
      <c r="AR93" s="177"/>
      <c r="AS93" s="177"/>
      <c r="AT93" s="177"/>
      <c r="AU93" s="177"/>
      <c r="AV93" s="177"/>
      <c r="AW93" s="177"/>
      <c r="AX93" s="177"/>
      <c r="AY93" s="177"/>
      <c r="AZ93" s="177"/>
      <c r="BA93" s="177"/>
      <c r="BB93" s="177"/>
      <c r="BC93" s="177"/>
      <c r="BD93" s="177"/>
      <c r="BE93" s="177"/>
      <c r="BF93" s="177"/>
      <c r="BG93" s="177"/>
      <c r="BH93" s="177"/>
      <c r="BI93" s="178"/>
      <c r="BJ93" s="135"/>
      <c r="BK93" s="135"/>
      <c r="BL93" s="135"/>
      <c r="BM93" s="135"/>
      <c r="BN93" s="135"/>
      <c r="BO93" s="135"/>
    </row>
    <row r="94" spans="3:81" ht="11.25" customHeight="1" x14ac:dyDescent="0.25">
      <c r="C94" s="169"/>
      <c r="D94" s="179"/>
      <c r="E94" s="180"/>
      <c r="F94" s="180"/>
      <c r="G94" s="180"/>
      <c r="H94" s="180"/>
      <c r="I94" s="180"/>
      <c r="J94" s="180"/>
      <c r="K94" s="181"/>
      <c r="L94" s="181"/>
      <c r="M94" s="182"/>
      <c r="N94" s="182"/>
      <c r="O94" s="183"/>
      <c r="P94" s="184"/>
      <c r="Q94" s="185"/>
      <c r="R94" s="186">
        <v>1</v>
      </c>
      <c r="S94" s="187" t="s">
        <v>142</v>
      </c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8"/>
      <c r="AI94" s="189"/>
      <c r="AJ94" s="190"/>
      <c r="AK94" s="190"/>
      <c r="AL94" s="190"/>
      <c r="AM94" s="190"/>
      <c r="AN94" s="190"/>
      <c r="AO94" s="190"/>
      <c r="AP94" s="190"/>
      <c r="AQ94" s="190"/>
      <c r="AR94" s="190"/>
      <c r="AS94" s="191"/>
      <c r="AT94" s="191"/>
      <c r="AU94" s="191"/>
      <c r="AV94" s="191"/>
      <c r="AW94" s="191"/>
      <c r="AX94" s="191"/>
      <c r="AY94" s="191"/>
      <c r="AZ94" s="191"/>
      <c r="BA94" s="191"/>
      <c r="BB94" s="191"/>
      <c r="BC94" s="107"/>
      <c r="BD94" s="107"/>
      <c r="BE94" s="107"/>
      <c r="BF94" s="107"/>
      <c r="BG94" s="107"/>
      <c r="BH94" s="107"/>
      <c r="BI94" s="178"/>
      <c r="BJ94" s="192"/>
      <c r="BK94" s="192"/>
      <c r="BL94" s="192"/>
      <c r="BM94" s="135"/>
      <c r="BN94" s="192"/>
      <c r="BO94" s="192"/>
      <c r="BP94" s="192"/>
      <c r="BQ94" s="192"/>
      <c r="BR94" s="192"/>
    </row>
    <row r="95" spans="3:81" ht="15" customHeight="1" x14ac:dyDescent="0.25">
      <c r="C95" s="169"/>
      <c r="D95" s="179"/>
      <c r="E95" s="180"/>
      <c r="F95" s="180"/>
      <c r="G95" s="180"/>
      <c r="H95" s="180"/>
      <c r="I95" s="180"/>
      <c r="J95" s="180"/>
      <c r="K95" s="181"/>
      <c r="L95" s="181"/>
      <c r="M95" s="182"/>
      <c r="N95" s="182"/>
      <c r="O95" s="183"/>
      <c r="P95" s="184"/>
      <c r="Q95" s="193"/>
      <c r="R95" s="194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6"/>
      <c r="AI95" s="197" t="s">
        <v>143</v>
      </c>
      <c r="AJ95" s="198" t="s">
        <v>97</v>
      </c>
      <c r="AK95" s="199" t="s">
        <v>21</v>
      </c>
      <c r="AL95" s="199"/>
      <c r="AM95" s="199"/>
      <c r="AN95" s="199"/>
      <c r="AO95" s="199"/>
      <c r="AP95" s="199"/>
      <c r="AQ95" s="199"/>
      <c r="AR95" s="199"/>
      <c r="AS95" s="200">
        <v>3513.6</v>
      </c>
      <c r="AT95" s="200">
        <v>0</v>
      </c>
      <c r="AU95" s="200">
        <v>0</v>
      </c>
      <c r="AV95" s="200">
        <v>0</v>
      </c>
      <c r="AW95" s="201">
        <f>AX95+AY95+AZ95</f>
        <v>0</v>
      </c>
      <c r="AX95" s="202"/>
      <c r="AY95" s="202"/>
      <c r="AZ95" s="203"/>
      <c r="BA95" s="200">
        <f>AS95-AT95-AW95</f>
        <v>3513.6</v>
      </c>
      <c r="BB95" s="200">
        <f>AX95-AU95</f>
        <v>0</v>
      </c>
      <c r="BC95" s="202"/>
      <c r="BD95" s="202"/>
      <c r="BE95" s="207"/>
      <c r="BF95" s="202"/>
      <c r="BG95" s="208"/>
      <c r="BH95" s="213"/>
      <c r="BI95" s="178">
        <v>0</v>
      </c>
      <c r="BJ95" s="192"/>
      <c r="BK95" s="192"/>
      <c r="BM95" s="131" t="str">
        <f>AJ95 &amp; BI95</f>
        <v>Прибыль направляемая на инвестиции0</v>
      </c>
      <c r="BN95" s="192"/>
      <c r="BO95" s="192"/>
      <c r="BP95" s="192"/>
      <c r="BQ95" s="192"/>
      <c r="CB95" s="131" t="str">
        <f>AJ95 &amp; AK95</f>
        <v>Прибыль направляемая на инвестициинет</v>
      </c>
      <c r="CC95" s="135"/>
    </row>
    <row r="96" spans="3:81" ht="15" customHeight="1" thickBot="1" x14ac:dyDescent="0.3">
      <c r="C96" s="169"/>
      <c r="D96" s="179"/>
      <c r="E96" s="180"/>
      <c r="F96" s="180"/>
      <c r="G96" s="180"/>
      <c r="H96" s="180"/>
      <c r="I96" s="180"/>
      <c r="J96" s="180"/>
      <c r="K96" s="181"/>
      <c r="L96" s="181"/>
      <c r="M96" s="182"/>
      <c r="N96" s="182"/>
      <c r="O96" s="183"/>
      <c r="P96" s="184"/>
      <c r="Q96" s="193"/>
      <c r="R96" s="194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6"/>
      <c r="AI96" s="197" t="s">
        <v>104</v>
      </c>
      <c r="AJ96" s="198" t="s">
        <v>99</v>
      </c>
      <c r="AK96" s="199" t="s">
        <v>21</v>
      </c>
      <c r="AL96" s="199"/>
      <c r="AM96" s="199"/>
      <c r="AN96" s="199"/>
      <c r="AO96" s="199"/>
      <c r="AP96" s="199"/>
      <c r="AQ96" s="199"/>
      <c r="AR96" s="199"/>
      <c r="AS96" s="200">
        <v>1262.97</v>
      </c>
      <c r="AT96" s="200">
        <v>0</v>
      </c>
      <c r="AU96" s="200">
        <v>0</v>
      </c>
      <c r="AV96" s="200">
        <v>0</v>
      </c>
      <c r="AW96" s="201">
        <f>AX96+AY96+AZ96</f>
        <v>0</v>
      </c>
      <c r="AX96" s="202"/>
      <c r="AY96" s="202"/>
      <c r="AZ96" s="203"/>
      <c r="BA96" s="200">
        <f>AS96-AT96-AW96</f>
        <v>1262.97</v>
      </c>
      <c r="BB96" s="200">
        <f>AX96-AU96</f>
        <v>0</v>
      </c>
      <c r="BC96" s="202"/>
      <c r="BD96" s="202"/>
      <c r="BE96" s="207"/>
      <c r="BF96" s="202"/>
      <c r="BG96" s="208"/>
      <c r="BH96" s="213"/>
      <c r="BI96" s="178">
        <v>0</v>
      </c>
      <c r="BJ96" s="192"/>
      <c r="BK96" s="192"/>
      <c r="BM96" s="131" t="str">
        <f>AJ96 &amp; BI96</f>
        <v>Амортизационные отчисления0</v>
      </c>
      <c r="BN96" s="192"/>
      <c r="BO96" s="192"/>
      <c r="BP96" s="192"/>
      <c r="BQ96" s="192"/>
      <c r="CB96" s="131" t="str">
        <f>AJ96 &amp; AK96</f>
        <v>Амортизационные отчислениянет</v>
      </c>
      <c r="CC96" s="135"/>
    </row>
    <row r="97" spans="3:81" ht="11.25" customHeight="1" x14ac:dyDescent="0.25">
      <c r="C97" s="169"/>
      <c r="D97" s="170">
        <v>10</v>
      </c>
      <c r="E97" s="171" t="s">
        <v>136</v>
      </c>
      <c r="F97" s="171" t="s">
        <v>137</v>
      </c>
      <c r="G97" s="171" t="s">
        <v>153</v>
      </c>
      <c r="H97" s="171" t="s">
        <v>139</v>
      </c>
      <c r="I97" s="171" t="s">
        <v>139</v>
      </c>
      <c r="J97" s="171" t="s">
        <v>140</v>
      </c>
      <c r="K97" s="172">
        <v>4</v>
      </c>
      <c r="L97" s="172">
        <v>2024</v>
      </c>
      <c r="M97" s="173" t="s">
        <v>141</v>
      </c>
      <c r="N97" s="173">
        <v>2024</v>
      </c>
      <c r="O97" s="174">
        <v>0</v>
      </c>
      <c r="P97" s="175">
        <v>0</v>
      </c>
      <c r="Q97" s="176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  <c r="AQ97" s="177"/>
      <c r="AR97" s="177"/>
      <c r="AS97" s="177"/>
      <c r="AT97" s="177"/>
      <c r="AU97" s="177"/>
      <c r="AV97" s="177"/>
      <c r="AW97" s="177"/>
      <c r="AX97" s="177"/>
      <c r="AY97" s="177"/>
      <c r="AZ97" s="177"/>
      <c r="BA97" s="177"/>
      <c r="BB97" s="177"/>
      <c r="BC97" s="177"/>
      <c r="BD97" s="177"/>
      <c r="BE97" s="177"/>
      <c r="BF97" s="177"/>
      <c r="BG97" s="177"/>
      <c r="BH97" s="177"/>
      <c r="BI97" s="178"/>
      <c r="BJ97" s="135"/>
      <c r="BK97" s="135"/>
      <c r="BL97" s="135"/>
      <c r="BM97" s="135"/>
      <c r="BN97" s="135"/>
      <c r="BO97" s="135"/>
    </row>
    <row r="98" spans="3:81" ht="11.25" customHeight="1" x14ac:dyDescent="0.25">
      <c r="C98" s="169"/>
      <c r="D98" s="179"/>
      <c r="E98" s="180"/>
      <c r="F98" s="180"/>
      <c r="G98" s="180"/>
      <c r="H98" s="180"/>
      <c r="I98" s="180"/>
      <c r="J98" s="180"/>
      <c r="K98" s="181"/>
      <c r="L98" s="181"/>
      <c r="M98" s="182"/>
      <c r="N98" s="182"/>
      <c r="O98" s="183"/>
      <c r="P98" s="184"/>
      <c r="Q98" s="185"/>
      <c r="R98" s="186">
        <v>1</v>
      </c>
      <c r="S98" s="187" t="s">
        <v>142</v>
      </c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8"/>
      <c r="AI98" s="189"/>
      <c r="AJ98" s="190"/>
      <c r="AK98" s="190"/>
      <c r="AL98" s="190"/>
      <c r="AM98" s="190"/>
      <c r="AN98" s="190"/>
      <c r="AO98" s="190"/>
      <c r="AP98" s="190"/>
      <c r="AQ98" s="190"/>
      <c r="AR98" s="190"/>
      <c r="AS98" s="191"/>
      <c r="AT98" s="191"/>
      <c r="AU98" s="191"/>
      <c r="AV98" s="191"/>
      <c r="AW98" s="191"/>
      <c r="AX98" s="191"/>
      <c r="AY98" s="191"/>
      <c r="AZ98" s="191"/>
      <c r="BA98" s="191"/>
      <c r="BB98" s="191"/>
      <c r="BC98" s="107"/>
      <c r="BD98" s="107"/>
      <c r="BE98" s="107"/>
      <c r="BF98" s="107"/>
      <c r="BG98" s="107"/>
      <c r="BH98" s="107"/>
      <c r="BI98" s="178"/>
      <c r="BJ98" s="192"/>
      <c r="BK98" s="192"/>
      <c r="BL98" s="192"/>
      <c r="BM98" s="135"/>
      <c r="BN98" s="192"/>
      <c r="BO98" s="192"/>
      <c r="BP98" s="192"/>
      <c r="BQ98" s="192"/>
      <c r="BR98" s="192"/>
    </row>
    <row r="99" spans="3:81" ht="15" customHeight="1" x14ac:dyDescent="0.25">
      <c r="C99" s="169"/>
      <c r="D99" s="179"/>
      <c r="E99" s="180"/>
      <c r="F99" s="180"/>
      <c r="G99" s="180"/>
      <c r="H99" s="180"/>
      <c r="I99" s="180"/>
      <c r="J99" s="180"/>
      <c r="K99" s="181"/>
      <c r="L99" s="181"/>
      <c r="M99" s="182"/>
      <c r="N99" s="182"/>
      <c r="O99" s="183"/>
      <c r="P99" s="184"/>
      <c r="Q99" s="193"/>
      <c r="R99" s="194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I99" s="197" t="s">
        <v>143</v>
      </c>
      <c r="AJ99" s="198" t="s">
        <v>97</v>
      </c>
      <c r="AK99" s="199" t="s">
        <v>21</v>
      </c>
      <c r="AL99" s="199"/>
      <c r="AM99" s="199"/>
      <c r="AN99" s="199"/>
      <c r="AO99" s="199"/>
      <c r="AP99" s="199"/>
      <c r="AQ99" s="199"/>
      <c r="AR99" s="199"/>
      <c r="AS99" s="200">
        <v>5516.38</v>
      </c>
      <c r="AT99" s="200">
        <v>0</v>
      </c>
      <c r="AU99" s="200">
        <v>0</v>
      </c>
      <c r="AV99" s="200">
        <v>0</v>
      </c>
      <c r="AW99" s="201">
        <f>AX99+AY99+AZ99</f>
        <v>0</v>
      </c>
      <c r="AX99" s="202"/>
      <c r="AY99" s="202"/>
      <c r="AZ99" s="203"/>
      <c r="BA99" s="200">
        <f>AS99-AT99-AW99</f>
        <v>5516.38</v>
      </c>
      <c r="BB99" s="200">
        <f>AX99-AU99</f>
        <v>0</v>
      </c>
      <c r="BC99" s="202"/>
      <c r="BD99" s="202"/>
      <c r="BE99" s="207"/>
      <c r="BF99" s="202"/>
      <c r="BG99" s="208"/>
      <c r="BH99" s="213"/>
      <c r="BI99" s="178">
        <v>0</v>
      </c>
      <c r="BJ99" s="192"/>
      <c r="BK99" s="192"/>
      <c r="BM99" s="131" t="str">
        <f>AJ99 &amp; BI99</f>
        <v>Прибыль направляемая на инвестиции0</v>
      </c>
      <c r="BN99" s="192"/>
      <c r="BO99" s="192"/>
      <c r="BP99" s="192"/>
      <c r="BQ99" s="192"/>
      <c r="CB99" s="131" t="str">
        <f>AJ99 &amp; AK99</f>
        <v>Прибыль направляемая на инвестициинет</v>
      </c>
      <c r="CC99" s="135"/>
    </row>
    <row r="100" spans="3:81" ht="15" customHeight="1" thickBot="1" x14ac:dyDescent="0.3">
      <c r="C100" s="169"/>
      <c r="D100" s="179"/>
      <c r="E100" s="180"/>
      <c r="F100" s="180"/>
      <c r="G100" s="180"/>
      <c r="H100" s="180"/>
      <c r="I100" s="180"/>
      <c r="J100" s="180"/>
      <c r="K100" s="181"/>
      <c r="L100" s="181"/>
      <c r="M100" s="182"/>
      <c r="N100" s="182"/>
      <c r="O100" s="183"/>
      <c r="P100" s="184"/>
      <c r="Q100" s="193"/>
      <c r="R100" s="194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6"/>
      <c r="AI100" s="197" t="s">
        <v>104</v>
      </c>
      <c r="AJ100" s="198" t="s">
        <v>99</v>
      </c>
      <c r="AK100" s="199" t="s">
        <v>21</v>
      </c>
      <c r="AL100" s="199"/>
      <c r="AM100" s="199"/>
      <c r="AN100" s="199"/>
      <c r="AO100" s="199"/>
      <c r="AP100" s="199"/>
      <c r="AQ100" s="199"/>
      <c r="AR100" s="199"/>
      <c r="AS100" s="200">
        <v>2121.2600000000002</v>
      </c>
      <c r="AT100" s="200">
        <v>0</v>
      </c>
      <c r="AU100" s="200">
        <v>0</v>
      </c>
      <c r="AV100" s="200">
        <v>0</v>
      </c>
      <c r="AW100" s="201">
        <f>AX100+AY100+AZ100</f>
        <v>0</v>
      </c>
      <c r="AX100" s="202"/>
      <c r="AY100" s="202"/>
      <c r="AZ100" s="203"/>
      <c r="BA100" s="200">
        <f>AS100-AT100-AW100</f>
        <v>2121.2600000000002</v>
      </c>
      <c r="BB100" s="200">
        <f>AX100-AU100</f>
        <v>0</v>
      </c>
      <c r="BC100" s="202"/>
      <c r="BD100" s="202"/>
      <c r="BE100" s="207"/>
      <c r="BF100" s="202"/>
      <c r="BG100" s="208"/>
      <c r="BH100" s="213"/>
      <c r="BI100" s="178">
        <v>0</v>
      </c>
      <c r="BJ100" s="192"/>
      <c r="BK100" s="192"/>
      <c r="BM100" s="131" t="str">
        <f>AJ100 &amp; BI100</f>
        <v>Амортизационные отчисления0</v>
      </c>
      <c r="BN100" s="192"/>
      <c r="BO100" s="192"/>
      <c r="BP100" s="192"/>
      <c r="BQ100" s="192"/>
      <c r="CB100" s="131" t="str">
        <f>AJ100 &amp; AK100</f>
        <v>Амортизационные отчислениянет</v>
      </c>
      <c r="CC100" s="135"/>
    </row>
    <row r="101" spans="3:81" ht="11.25" customHeight="1" x14ac:dyDescent="0.25">
      <c r="C101" s="169"/>
      <c r="D101" s="170">
        <v>11</v>
      </c>
      <c r="E101" s="171" t="s">
        <v>136</v>
      </c>
      <c r="F101" s="171" t="s">
        <v>137</v>
      </c>
      <c r="G101" s="171" t="s">
        <v>154</v>
      </c>
      <c r="H101" s="171" t="s">
        <v>139</v>
      </c>
      <c r="I101" s="171" t="s">
        <v>139</v>
      </c>
      <c r="J101" s="171" t="s">
        <v>140</v>
      </c>
      <c r="K101" s="172">
        <v>5</v>
      </c>
      <c r="L101" s="172">
        <v>2025</v>
      </c>
      <c r="M101" s="173" t="s">
        <v>141</v>
      </c>
      <c r="N101" s="173">
        <v>2025</v>
      </c>
      <c r="O101" s="174">
        <v>0</v>
      </c>
      <c r="P101" s="175">
        <v>0</v>
      </c>
      <c r="Q101" s="176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  <c r="AK101" s="177"/>
      <c r="AL101" s="177"/>
      <c r="AM101" s="177"/>
      <c r="AN101" s="177"/>
      <c r="AO101" s="177"/>
      <c r="AP101" s="177"/>
      <c r="AQ101" s="177"/>
      <c r="AR101" s="177"/>
      <c r="AS101" s="177"/>
      <c r="AT101" s="177"/>
      <c r="AU101" s="177"/>
      <c r="AV101" s="177"/>
      <c r="AW101" s="177"/>
      <c r="AX101" s="177"/>
      <c r="AY101" s="177"/>
      <c r="AZ101" s="177"/>
      <c r="BA101" s="177"/>
      <c r="BB101" s="177"/>
      <c r="BC101" s="177"/>
      <c r="BD101" s="177"/>
      <c r="BE101" s="177"/>
      <c r="BF101" s="177"/>
      <c r="BG101" s="177"/>
      <c r="BH101" s="177"/>
      <c r="BI101" s="178"/>
      <c r="BJ101" s="135"/>
      <c r="BK101" s="135"/>
      <c r="BL101" s="135"/>
      <c r="BM101" s="135"/>
      <c r="BN101" s="135"/>
      <c r="BO101" s="135"/>
    </row>
    <row r="102" spans="3:81" ht="11.25" customHeight="1" x14ac:dyDescent="0.25">
      <c r="C102" s="169"/>
      <c r="D102" s="179"/>
      <c r="E102" s="180"/>
      <c r="F102" s="180"/>
      <c r="G102" s="180"/>
      <c r="H102" s="180"/>
      <c r="I102" s="180"/>
      <c r="J102" s="180"/>
      <c r="K102" s="181"/>
      <c r="L102" s="181"/>
      <c r="M102" s="182"/>
      <c r="N102" s="182"/>
      <c r="O102" s="183"/>
      <c r="P102" s="184"/>
      <c r="Q102" s="185"/>
      <c r="R102" s="186">
        <v>1</v>
      </c>
      <c r="S102" s="187" t="s">
        <v>142</v>
      </c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8"/>
      <c r="AI102" s="189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1"/>
      <c r="AT102" s="191"/>
      <c r="AU102" s="191"/>
      <c r="AV102" s="191"/>
      <c r="AW102" s="191"/>
      <c r="AX102" s="191"/>
      <c r="AY102" s="191"/>
      <c r="AZ102" s="191"/>
      <c r="BA102" s="191"/>
      <c r="BB102" s="191"/>
      <c r="BC102" s="107"/>
      <c r="BD102" s="107"/>
      <c r="BE102" s="107"/>
      <c r="BF102" s="107"/>
      <c r="BG102" s="107"/>
      <c r="BH102" s="107"/>
      <c r="BI102" s="178"/>
      <c r="BJ102" s="192"/>
      <c r="BK102" s="192"/>
      <c r="BL102" s="192"/>
      <c r="BM102" s="135"/>
      <c r="BN102" s="192"/>
      <c r="BO102" s="192"/>
      <c r="BP102" s="192"/>
      <c r="BQ102" s="192"/>
      <c r="BR102" s="192"/>
    </row>
    <row r="103" spans="3:81" ht="15" customHeight="1" x14ac:dyDescent="0.25">
      <c r="C103" s="169"/>
      <c r="D103" s="179"/>
      <c r="E103" s="180"/>
      <c r="F103" s="180"/>
      <c r="G103" s="180"/>
      <c r="H103" s="180"/>
      <c r="I103" s="180"/>
      <c r="J103" s="180"/>
      <c r="K103" s="181"/>
      <c r="L103" s="181"/>
      <c r="M103" s="182"/>
      <c r="N103" s="182"/>
      <c r="O103" s="183"/>
      <c r="P103" s="184"/>
      <c r="Q103" s="193"/>
      <c r="R103" s="194"/>
      <c r="S103" s="195"/>
      <c r="T103" s="195"/>
      <c r="U103" s="195"/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 s="196"/>
      <c r="AI103" s="197" t="s">
        <v>143</v>
      </c>
      <c r="AJ103" s="198" t="s">
        <v>97</v>
      </c>
      <c r="AK103" s="199" t="s">
        <v>21</v>
      </c>
      <c r="AL103" s="199"/>
      <c r="AM103" s="199"/>
      <c r="AN103" s="199"/>
      <c r="AO103" s="199"/>
      <c r="AP103" s="199"/>
      <c r="AQ103" s="199"/>
      <c r="AR103" s="199"/>
      <c r="AS103" s="200">
        <v>14867.48</v>
      </c>
      <c r="AT103" s="200">
        <v>0</v>
      </c>
      <c r="AU103" s="200">
        <v>0</v>
      </c>
      <c r="AV103" s="200">
        <v>0</v>
      </c>
      <c r="AW103" s="201">
        <f>AX103+AY103+AZ103</f>
        <v>0</v>
      </c>
      <c r="AX103" s="202"/>
      <c r="AY103" s="202"/>
      <c r="AZ103" s="203"/>
      <c r="BA103" s="200">
        <f>AS103-AT103-AW103</f>
        <v>14867.48</v>
      </c>
      <c r="BB103" s="200">
        <f>AX103-AU103</f>
        <v>0</v>
      </c>
      <c r="BC103" s="202"/>
      <c r="BD103" s="202"/>
      <c r="BE103" s="207"/>
      <c r="BF103" s="202"/>
      <c r="BG103" s="208"/>
      <c r="BH103" s="213"/>
      <c r="BI103" s="178">
        <v>0</v>
      </c>
      <c r="BJ103" s="192"/>
      <c r="BK103" s="192"/>
      <c r="BM103" s="131" t="str">
        <f>AJ103 &amp; BI103</f>
        <v>Прибыль направляемая на инвестиции0</v>
      </c>
      <c r="BN103" s="192"/>
      <c r="BO103" s="192"/>
      <c r="BP103" s="192"/>
      <c r="BQ103" s="192"/>
      <c r="CB103" s="131" t="str">
        <f>AJ103 &amp; AK103</f>
        <v>Прибыль направляемая на инвестициинет</v>
      </c>
      <c r="CC103" s="135"/>
    </row>
    <row r="104" spans="3:81" ht="15" customHeight="1" thickBot="1" x14ac:dyDescent="0.3">
      <c r="C104" s="169"/>
      <c r="D104" s="179"/>
      <c r="E104" s="180"/>
      <c r="F104" s="180"/>
      <c r="G104" s="180"/>
      <c r="H104" s="180"/>
      <c r="I104" s="180"/>
      <c r="J104" s="180"/>
      <c r="K104" s="181"/>
      <c r="L104" s="181"/>
      <c r="M104" s="182"/>
      <c r="N104" s="182"/>
      <c r="O104" s="183"/>
      <c r="P104" s="184"/>
      <c r="Q104" s="193"/>
      <c r="R104" s="194"/>
      <c r="S104" s="195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6"/>
      <c r="AI104" s="197" t="s">
        <v>104</v>
      </c>
      <c r="AJ104" s="198" t="s">
        <v>99</v>
      </c>
      <c r="AK104" s="199" t="s">
        <v>21</v>
      </c>
      <c r="AL104" s="199"/>
      <c r="AM104" s="199"/>
      <c r="AN104" s="199"/>
      <c r="AO104" s="199"/>
      <c r="AP104" s="199"/>
      <c r="AQ104" s="199"/>
      <c r="AR104" s="199"/>
      <c r="AS104" s="200">
        <v>8247</v>
      </c>
      <c r="AT104" s="200">
        <v>0</v>
      </c>
      <c r="AU104" s="200">
        <v>0</v>
      </c>
      <c r="AV104" s="200">
        <v>0</v>
      </c>
      <c r="AW104" s="201">
        <f>AX104+AY104+AZ104</f>
        <v>0</v>
      </c>
      <c r="AX104" s="202"/>
      <c r="AY104" s="202"/>
      <c r="AZ104" s="203"/>
      <c r="BA104" s="200">
        <f>AS104-AT104-AW104</f>
        <v>8247</v>
      </c>
      <c r="BB104" s="200">
        <f>AX104-AU104</f>
        <v>0</v>
      </c>
      <c r="BC104" s="202"/>
      <c r="BD104" s="202"/>
      <c r="BE104" s="207"/>
      <c r="BF104" s="202"/>
      <c r="BG104" s="208"/>
      <c r="BH104" s="213"/>
      <c r="BI104" s="178">
        <v>0</v>
      </c>
      <c r="BJ104" s="192"/>
      <c r="BK104" s="192"/>
      <c r="BM104" s="131" t="str">
        <f>AJ104 &amp; BI104</f>
        <v>Амортизационные отчисления0</v>
      </c>
      <c r="BN104" s="192"/>
      <c r="BO104" s="192"/>
      <c r="BP104" s="192"/>
      <c r="BQ104" s="192"/>
      <c r="CB104" s="131" t="str">
        <f>AJ104 &amp; AK104</f>
        <v>Амортизационные отчислениянет</v>
      </c>
      <c r="CC104" s="135"/>
    </row>
    <row r="105" spans="3:81" ht="11.25" customHeight="1" x14ac:dyDescent="0.25">
      <c r="C105" s="169"/>
      <c r="D105" s="170">
        <v>12</v>
      </c>
      <c r="E105" s="171" t="s">
        <v>136</v>
      </c>
      <c r="F105" s="171" t="s">
        <v>137</v>
      </c>
      <c r="G105" s="171" t="s">
        <v>155</v>
      </c>
      <c r="H105" s="171" t="s">
        <v>139</v>
      </c>
      <c r="I105" s="171" t="s">
        <v>139</v>
      </c>
      <c r="J105" s="171" t="s">
        <v>140</v>
      </c>
      <c r="K105" s="172">
        <v>5</v>
      </c>
      <c r="L105" s="172">
        <v>2025</v>
      </c>
      <c r="M105" s="173" t="s">
        <v>141</v>
      </c>
      <c r="N105" s="173">
        <v>2025</v>
      </c>
      <c r="O105" s="174">
        <v>0</v>
      </c>
      <c r="P105" s="175">
        <v>0</v>
      </c>
      <c r="Q105" s="176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7"/>
      <c r="AH105" s="177"/>
      <c r="AI105" s="177"/>
      <c r="AJ105" s="177"/>
      <c r="AK105" s="177"/>
      <c r="AL105" s="177"/>
      <c r="AM105" s="177"/>
      <c r="AN105" s="177"/>
      <c r="AO105" s="177"/>
      <c r="AP105" s="177"/>
      <c r="AQ105" s="177"/>
      <c r="AR105" s="177"/>
      <c r="AS105" s="177"/>
      <c r="AT105" s="177"/>
      <c r="AU105" s="177"/>
      <c r="AV105" s="177"/>
      <c r="AW105" s="177"/>
      <c r="AX105" s="177"/>
      <c r="AY105" s="177"/>
      <c r="AZ105" s="177"/>
      <c r="BA105" s="177"/>
      <c r="BB105" s="177"/>
      <c r="BC105" s="177"/>
      <c r="BD105" s="177"/>
      <c r="BE105" s="177"/>
      <c r="BF105" s="177"/>
      <c r="BG105" s="177"/>
      <c r="BH105" s="177"/>
      <c r="BI105" s="178"/>
      <c r="BJ105" s="135"/>
      <c r="BK105" s="135"/>
      <c r="BL105" s="135"/>
      <c r="BM105" s="135"/>
      <c r="BN105" s="135"/>
      <c r="BO105" s="135"/>
    </row>
    <row r="106" spans="3:81" ht="11.25" customHeight="1" x14ac:dyDescent="0.25">
      <c r="C106" s="169"/>
      <c r="D106" s="179"/>
      <c r="E106" s="180"/>
      <c r="F106" s="180"/>
      <c r="G106" s="180"/>
      <c r="H106" s="180"/>
      <c r="I106" s="180"/>
      <c r="J106" s="180"/>
      <c r="K106" s="181"/>
      <c r="L106" s="181"/>
      <c r="M106" s="182"/>
      <c r="N106" s="182"/>
      <c r="O106" s="183"/>
      <c r="P106" s="184"/>
      <c r="Q106" s="185"/>
      <c r="R106" s="186">
        <v>1</v>
      </c>
      <c r="S106" s="187" t="s">
        <v>142</v>
      </c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8"/>
      <c r="AI106" s="189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1"/>
      <c r="AT106" s="191"/>
      <c r="AU106" s="191"/>
      <c r="AV106" s="191"/>
      <c r="AW106" s="191"/>
      <c r="AX106" s="191"/>
      <c r="AY106" s="191"/>
      <c r="AZ106" s="191"/>
      <c r="BA106" s="191"/>
      <c r="BB106" s="191"/>
      <c r="BC106" s="107"/>
      <c r="BD106" s="107"/>
      <c r="BE106" s="107"/>
      <c r="BF106" s="107"/>
      <c r="BG106" s="107"/>
      <c r="BH106" s="107"/>
      <c r="BI106" s="178"/>
      <c r="BJ106" s="192"/>
      <c r="BK106" s="192"/>
      <c r="BL106" s="192"/>
      <c r="BM106" s="135"/>
      <c r="BN106" s="192"/>
      <c r="BO106" s="192"/>
      <c r="BP106" s="192"/>
      <c r="BQ106" s="192"/>
      <c r="BR106" s="192"/>
    </row>
    <row r="107" spans="3:81" ht="15" customHeight="1" thickBot="1" x14ac:dyDescent="0.3">
      <c r="C107" s="169"/>
      <c r="D107" s="179"/>
      <c r="E107" s="180"/>
      <c r="F107" s="180"/>
      <c r="G107" s="180"/>
      <c r="H107" s="180"/>
      <c r="I107" s="180"/>
      <c r="J107" s="180"/>
      <c r="K107" s="181"/>
      <c r="L107" s="181"/>
      <c r="M107" s="182"/>
      <c r="N107" s="182"/>
      <c r="O107" s="183"/>
      <c r="P107" s="184"/>
      <c r="Q107" s="193"/>
      <c r="R107" s="194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195"/>
      <c r="AH107" s="196"/>
      <c r="AI107" s="197" t="s">
        <v>143</v>
      </c>
      <c r="AJ107" s="209" t="s">
        <v>97</v>
      </c>
      <c r="AK107" s="199" t="s">
        <v>21</v>
      </c>
      <c r="AL107" s="199"/>
      <c r="AM107" s="199"/>
      <c r="AN107" s="199"/>
      <c r="AO107" s="199"/>
      <c r="AP107" s="199"/>
      <c r="AQ107" s="199"/>
      <c r="AR107" s="199"/>
      <c r="AS107" s="210">
        <v>1169.3</v>
      </c>
      <c r="AT107" s="210">
        <v>0</v>
      </c>
      <c r="AU107" s="200">
        <v>0</v>
      </c>
      <c r="AV107" s="200">
        <v>0</v>
      </c>
      <c r="AW107" s="211">
        <f>AX107+AY107+AZ107</f>
        <v>0</v>
      </c>
      <c r="AX107" s="212"/>
      <c r="AY107" s="212"/>
      <c r="AZ107" s="212"/>
      <c r="BA107" s="200">
        <f>AS107-AT107-AW107</f>
        <v>1169.3</v>
      </c>
      <c r="BB107" s="200">
        <f>AX107-AU107</f>
        <v>0</v>
      </c>
      <c r="BC107" s="202"/>
      <c r="BD107" s="202"/>
      <c r="BE107" s="207"/>
      <c r="BF107" s="202"/>
      <c r="BG107" s="208"/>
      <c r="BH107" s="213"/>
      <c r="BI107" s="178">
        <v>0</v>
      </c>
      <c r="BJ107" s="192"/>
      <c r="BK107" s="192"/>
      <c r="BM107" s="131" t="str">
        <f>AJ107 &amp; BI107</f>
        <v>Прибыль направляемая на инвестиции0</v>
      </c>
      <c r="BN107" s="192"/>
      <c r="BO107" s="192"/>
      <c r="BP107" s="192"/>
      <c r="BQ107" s="192"/>
      <c r="CB107" s="131" t="str">
        <f>AJ107 &amp; AK107</f>
        <v>Прибыль направляемая на инвестициинет</v>
      </c>
      <c r="CC107" s="135"/>
    </row>
    <row r="108" spans="3:81" ht="11.25" customHeight="1" x14ac:dyDescent="0.25">
      <c r="C108" s="169"/>
      <c r="D108" s="170">
        <v>13</v>
      </c>
      <c r="E108" s="171" t="s">
        <v>136</v>
      </c>
      <c r="F108" s="171" t="s">
        <v>137</v>
      </c>
      <c r="G108" s="171" t="s">
        <v>156</v>
      </c>
      <c r="H108" s="171" t="s">
        <v>139</v>
      </c>
      <c r="I108" s="171" t="s">
        <v>139</v>
      </c>
      <c r="J108" s="171" t="s">
        <v>140</v>
      </c>
      <c r="K108" s="172">
        <v>6</v>
      </c>
      <c r="L108" s="172">
        <v>2026</v>
      </c>
      <c r="M108" s="173" t="s">
        <v>141</v>
      </c>
      <c r="N108" s="173">
        <v>2026</v>
      </c>
      <c r="O108" s="174">
        <v>0</v>
      </c>
      <c r="P108" s="175">
        <v>0</v>
      </c>
      <c r="Q108" s="176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  <c r="AH108" s="177"/>
      <c r="AI108" s="177"/>
      <c r="AJ108" s="177"/>
      <c r="AK108" s="177"/>
      <c r="AL108" s="177"/>
      <c r="AM108" s="177"/>
      <c r="AN108" s="177"/>
      <c r="AO108" s="177"/>
      <c r="AP108" s="177"/>
      <c r="AQ108" s="177"/>
      <c r="AR108" s="177"/>
      <c r="AS108" s="177"/>
      <c r="AT108" s="177"/>
      <c r="AU108" s="177"/>
      <c r="AV108" s="177"/>
      <c r="AW108" s="177"/>
      <c r="AX108" s="177"/>
      <c r="AY108" s="177"/>
      <c r="AZ108" s="177"/>
      <c r="BA108" s="177"/>
      <c r="BB108" s="177"/>
      <c r="BC108" s="177"/>
      <c r="BD108" s="177"/>
      <c r="BE108" s="177"/>
      <c r="BF108" s="177"/>
      <c r="BG108" s="177"/>
      <c r="BH108" s="177"/>
      <c r="BI108" s="178"/>
      <c r="BJ108" s="135"/>
      <c r="BK108" s="135"/>
      <c r="BL108" s="135"/>
      <c r="BM108" s="135"/>
      <c r="BN108" s="135"/>
      <c r="BO108" s="135"/>
    </row>
    <row r="109" spans="3:81" ht="11.25" customHeight="1" x14ac:dyDescent="0.25">
      <c r="C109" s="169"/>
      <c r="D109" s="179"/>
      <c r="E109" s="180"/>
      <c r="F109" s="180"/>
      <c r="G109" s="180"/>
      <c r="H109" s="180"/>
      <c r="I109" s="180"/>
      <c r="J109" s="180"/>
      <c r="K109" s="181"/>
      <c r="L109" s="181"/>
      <c r="M109" s="182"/>
      <c r="N109" s="182"/>
      <c r="O109" s="183"/>
      <c r="P109" s="184"/>
      <c r="Q109" s="185"/>
      <c r="R109" s="186">
        <v>1</v>
      </c>
      <c r="S109" s="187" t="s">
        <v>142</v>
      </c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87"/>
      <c r="AH109" s="188"/>
      <c r="AI109" s="189"/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191"/>
      <c r="AT109" s="191"/>
      <c r="AU109" s="191"/>
      <c r="AV109" s="191"/>
      <c r="AW109" s="191"/>
      <c r="AX109" s="191"/>
      <c r="AY109" s="191"/>
      <c r="AZ109" s="191"/>
      <c r="BA109" s="191"/>
      <c r="BB109" s="191"/>
      <c r="BC109" s="107"/>
      <c r="BD109" s="107"/>
      <c r="BE109" s="107"/>
      <c r="BF109" s="107"/>
      <c r="BG109" s="107"/>
      <c r="BH109" s="107"/>
      <c r="BI109" s="178"/>
      <c r="BJ109" s="192"/>
      <c r="BK109" s="192"/>
      <c r="BL109" s="192"/>
      <c r="BM109" s="135"/>
      <c r="BN109" s="192"/>
      <c r="BO109" s="192"/>
      <c r="BP109" s="192"/>
      <c r="BQ109" s="192"/>
      <c r="BR109" s="192"/>
    </row>
    <row r="110" spans="3:81" ht="15" customHeight="1" x14ac:dyDescent="0.25">
      <c r="C110" s="169"/>
      <c r="D110" s="179"/>
      <c r="E110" s="180"/>
      <c r="F110" s="180"/>
      <c r="G110" s="180"/>
      <c r="H110" s="180"/>
      <c r="I110" s="180"/>
      <c r="J110" s="180"/>
      <c r="K110" s="181"/>
      <c r="L110" s="181"/>
      <c r="M110" s="182"/>
      <c r="N110" s="182"/>
      <c r="O110" s="183"/>
      <c r="P110" s="184"/>
      <c r="Q110" s="193"/>
      <c r="R110" s="194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95"/>
      <c r="AE110" s="195"/>
      <c r="AF110" s="195"/>
      <c r="AG110" s="195"/>
      <c r="AH110" s="196"/>
      <c r="AI110" s="197" t="s">
        <v>143</v>
      </c>
      <c r="AJ110" s="198" t="s">
        <v>97</v>
      </c>
      <c r="AK110" s="199" t="s">
        <v>21</v>
      </c>
      <c r="AL110" s="199"/>
      <c r="AM110" s="199"/>
      <c r="AN110" s="199"/>
      <c r="AO110" s="199"/>
      <c r="AP110" s="199"/>
      <c r="AQ110" s="199"/>
      <c r="AR110" s="199"/>
      <c r="AS110" s="200">
        <v>22293.94</v>
      </c>
      <c r="AT110" s="200">
        <v>0</v>
      </c>
      <c r="AU110" s="200">
        <v>0</v>
      </c>
      <c r="AV110" s="200">
        <v>0</v>
      </c>
      <c r="AW110" s="201">
        <f>AX110+AY110+AZ110</f>
        <v>0</v>
      </c>
      <c r="AX110" s="202"/>
      <c r="AY110" s="202"/>
      <c r="AZ110" s="203"/>
      <c r="BA110" s="200">
        <f>AS110-AT110-AW110</f>
        <v>22293.94</v>
      </c>
      <c r="BB110" s="200">
        <f>AX110-AU110</f>
        <v>0</v>
      </c>
      <c r="BC110" s="202"/>
      <c r="BD110" s="202"/>
      <c r="BE110" s="207"/>
      <c r="BF110" s="202"/>
      <c r="BG110" s="208"/>
      <c r="BH110" s="213"/>
      <c r="BI110" s="178">
        <v>0</v>
      </c>
      <c r="BJ110" s="192"/>
      <c r="BK110" s="192"/>
      <c r="BM110" s="131" t="str">
        <f>AJ110 &amp; BI110</f>
        <v>Прибыль направляемая на инвестиции0</v>
      </c>
      <c r="BN110" s="192"/>
      <c r="BO110" s="192"/>
      <c r="BP110" s="192"/>
      <c r="BQ110" s="192"/>
      <c r="CB110" s="131" t="str">
        <f>AJ110 &amp; AK110</f>
        <v>Прибыль направляемая на инвестициинет</v>
      </c>
      <c r="CC110" s="135"/>
    </row>
    <row r="111" spans="3:81" ht="15" customHeight="1" thickBot="1" x14ac:dyDescent="0.3">
      <c r="C111" s="169"/>
      <c r="D111" s="179"/>
      <c r="E111" s="180"/>
      <c r="F111" s="180"/>
      <c r="G111" s="180"/>
      <c r="H111" s="180"/>
      <c r="I111" s="180"/>
      <c r="J111" s="180"/>
      <c r="K111" s="181"/>
      <c r="L111" s="181"/>
      <c r="M111" s="182"/>
      <c r="N111" s="182"/>
      <c r="O111" s="183"/>
      <c r="P111" s="184"/>
      <c r="Q111" s="193"/>
      <c r="R111" s="194"/>
      <c r="S111" s="195"/>
      <c r="T111" s="195"/>
      <c r="U111" s="195"/>
      <c r="V111" s="195"/>
      <c r="W111" s="195"/>
      <c r="X111" s="195"/>
      <c r="Y111" s="195"/>
      <c r="Z111" s="195"/>
      <c r="AA111" s="195"/>
      <c r="AB111" s="195"/>
      <c r="AC111" s="195"/>
      <c r="AD111" s="195"/>
      <c r="AE111" s="195"/>
      <c r="AF111" s="195"/>
      <c r="AG111" s="195"/>
      <c r="AH111" s="196"/>
      <c r="AI111" s="197" t="s">
        <v>104</v>
      </c>
      <c r="AJ111" s="198" t="s">
        <v>99</v>
      </c>
      <c r="AK111" s="199" t="s">
        <v>21</v>
      </c>
      <c r="AL111" s="199"/>
      <c r="AM111" s="199"/>
      <c r="AN111" s="199"/>
      <c r="AO111" s="199"/>
      <c r="AP111" s="199"/>
      <c r="AQ111" s="199"/>
      <c r="AR111" s="199"/>
      <c r="AS111" s="200">
        <v>9999</v>
      </c>
      <c r="AT111" s="200">
        <v>0</v>
      </c>
      <c r="AU111" s="200">
        <v>0</v>
      </c>
      <c r="AV111" s="200">
        <v>0</v>
      </c>
      <c r="AW111" s="201">
        <f>AX111+AY111+AZ111</f>
        <v>0</v>
      </c>
      <c r="AX111" s="202"/>
      <c r="AY111" s="202"/>
      <c r="AZ111" s="203"/>
      <c r="BA111" s="200">
        <f>AS111-AT111-AW111</f>
        <v>9999</v>
      </c>
      <c r="BB111" s="200">
        <f>AX111-AU111</f>
        <v>0</v>
      </c>
      <c r="BC111" s="202"/>
      <c r="BD111" s="202"/>
      <c r="BE111" s="207"/>
      <c r="BF111" s="202"/>
      <c r="BG111" s="208"/>
      <c r="BH111" s="213"/>
      <c r="BI111" s="178">
        <v>0</v>
      </c>
      <c r="BJ111" s="192"/>
      <c r="BK111" s="192"/>
      <c r="BM111" s="131" t="str">
        <f>AJ111 &amp; BI111</f>
        <v>Амортизационные отчисления0</v>
      </c>
      <c r="BN111" s="192"/>
      <c r="BO111" s="192"/>
      <c r="BP111" s="192"/>
      <c r="BQ111" s="192"/>
      <c r="CB111" s="131" t="str">
        <f>AJ111 &amp; AK111</f>
        <v>Амортизационные отчислениянет</v>
      </c>
      <c r="CC111" s="135"/>
    </row>
    <row r="112" spans="3:81" ht="11.25" customHeight="1" x14ac:dyDescent="0.25">
      <c r="C112" s="169"/>
      <c r="D112" s="170">
        <v>14</v>
      </c>
      <c r="E112" s="171" t="s">
        <v>136</v>
      </c>
      <c r="F112" s="171" t="s">
        <v>137</v>
      </c>
      <c r="G112" s="171" t="s">
        <v>157</v>
      </c>
      <c r="H112" s="171" t="s">
        <v>139</v>
      </c>
      <c r="I112" s="171" t="s">
        <v>139</v>
      </c>
      <c r="J112" s="171" t="s">
        <v>140</v>
      </c>
      <c r="K112" s="172">
        <v>7</v>
      </c>
      <c r="L112" s="172">
        <v>2027</v>
      </c>
      <c r="M112" s="173" t="s">
        <v>141</v>
      </c>
      <c r="N112" s="173">
        <v>2027</v>
      </c>
      <c r="O112" s="174">
        <v>0</v>
      </c>
      <c r="P112" s="175">
        <v>0</v>
      </c>
      <c r="Q112" s="176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77"/>
      <c r="AJ112" s="177"/>
      <c r="AK112" s="177"/>
      <c r="AL112" s="177"/>
      <c r="AM112" s="177"/>
      <c r="AN112" s="177"/>
      <c r="AO112" s="177"/>
      <c r="AP112" s="177"/>
      <c r="AQ112" s="177"/>
      <c r="AR112" s="177"/>
      <c r="AS112" s="177"/>
      <c r="AT112" s="177"/>
      <c r="AU112" s="177"/>
      <c r="AV112" s="177"/>
      <c r="AW112" s="177"/>
      <c r="AX112" s="177"/>
      <c r="AY112" s="177"/>
      <c r="AZ112" s="177"/>
      <c r="BA112" s="177"/>
      <c r="BB112" s="177"/>
      <c r="BC112" s="177"/>
      <c r="BD112" s="177"/>
      <c r="BE112" s="177"/>
      <c r="BF112" s="177"/>
      <c r="BG112" s="177"/>
      <c r="BH112" s="177"/>
      <c r="BI112" s="178"/>
      <c r="BJ112" s="135"/>
      <c r="BK112" s="135"/>
      <c r="BL112" s="135"/>
      <c r="BM112" s="135"/>
      <c r="BN112" s="135"/>
      <c r="BO112" s="135"/>
    </row>
    <row r="113" spans="3:81" ht="11.25" customHeight="1" x14ac:dyDescent="0.25">
      <c r="C113" s="169"/>
      <c r="D113" s="179"/>
      <c r="E113" s="180"/>
      <c r="F113" s="180"/>
      <c r="G113" s="180"/>
      <c r="H113" s="180"/>
      <c r="I113" s="180"/>
      <c r="J113" s="180"/>
      <c r="K113" s="181"/>
      <c r="L113" s="181"/>
      <c r="M113" s="182"/>
      <c r="N113" s="182"/>
      <c r="O113" s="183"/>
      <c r="P113" s="184"/>
      <c r="Q113" s="185"/>
      <c r="R113" s="186">
        <v>1</v>
      </c>
      <c r="S113" s="187" t="s">
        <v>142</v>
      </c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8"/>
      <c r="AI113" s="189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1"/>
      <c r="AT113" s="191"/>
      <c r="AU113" s="191"/>
      <c r="AV113" s="191"/>
      <c r="AW113" s="191"/>
      <c r="AX113" s="191"/>
      <c r="AY113" s="191"/>
      <c r="AZ113" s="191"/>
      <c r="BA113" s="191"/>
      <c r="BB113" s="191"/>
      <c r="BC113" s="107"/>
      <c r="BD113" s="107"/>
      <c r="BE113" s="107"/>
      <c r="BF113" s="107"/>
      <c r="BG113" s="107"/>
      <c r="BH113" s="107"/>
      <c r="BI113" s="178"/>
      <c r="BJ113" s="192"/>
      <c r="BK113" s="192"/>
      <c r="BL113" s="192"/>
      <c r="BM113" s="135"/>
      <c r="BN113" s="192"/>
      <c r="BO113" s="192"/>
      <c r="BP113" s="192"/>
      <c r="BQ113" s="192"/>
      <c r="BR113" s="192"/>
    </row>
    <row r="114" spans="3:81" ht="15" customHeight="1" x14ac:dyDescent="0.25">
      <c r="C114" s="169"/>
      <c r="D114" s="179"/>
      <c r="E114" s="180"/>
      <c r="F114" s="180"/>
      <c r="G114" s="180"/>
      <c r="H114" s="180"/>
      <c r="I114" s="180"/>
      <c r="J114" s="180"/>
      <c r="K114" s="181"/>
      <c r="L114" s="181"/>
      <c r="M114" s="182"/>
      <c r="N114" s="182"/>
      <c r="O114" s="183"/>
      <c r="P114" s="184"/>
      <c r="Q114" s="193"/>
      <c r="R114" s="194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6"/>
      <c r="AI114" s="197" t="s">
        <v>143</v>
      </c>
      <c r="AJ114" s="198" t="s">
        <v>97</v>
      </c>
      <c r="AK114" s="199" t="s">
        <v>21</v>
      </c>
      <c r="AL114" s="199"/>
      <c r="AM114" s="199"/>
      <c r="AN114" s="199"/>
      <c r="AO114" s="199"/>
      <c r="AP114" s="199"/>
      <c r="AQ114" s="199"/>
      <c r="AR114" s="199"/>
      <c r="AS114" s="200">
        <v>20987.07</v>
      </c>
      <c r="AT114" s="200">
        <v>0</v>
      </c>
      <c r="AU114" s="200">
        <v>0</v>
      </c>
      <c r="AV114" s="200">
        <v>0</v>
      </c>
      <c r="AW114" s="201">
        <f>AX114+AY114+AZ114</f>
        <v>0</v>
      </c>
      <c r="AX114" s="202"/>
      <c r="AY114" s="202"/>
      <c r="AZ114" s="203"/>
      <c r="BA114" s="200">
        <f>AS114-AT114-AW114</f>
        <v>20987.07</v>
      </c>
      <c r="BB114" s="200">
        <f>AX114-AU114</f>
        <v>0</v>
      </c>
      <c r="BC114" s="202"/>
      <c r="BD114" s="202"/>
      <c r="BE114" s="207"/>
      <c r="BF114" s="202"/>
      <c r="BG114" s="208"/>
      <c r="BH114" s="213"/>
      <c r="BI114" s="178">
        <v>0</v>
      </c>
      <c r="BJ114" s="192"/>
      <c r="BK114" s="192"/>
      <c r="BM114" s="131" t="str">
        <f>AJ114 &amp; BI114</f>
        <v>Прибыль направляемая на инвестиции0</v>
      </c>
      <c r="BN114" s="192"/>
      <c r="BO114" s="192"/>
      <c r="BP114" s="192"/>
      <c r="BQ114" s="192"/>
      <c r="CB114" s="131" t="str">
        <f>AJ114 &amp; AK114</f>
        <v>Прибыль направляемая на инвестициинет</v>
      </c>
      <c r="CC114" s="135"/>
    </row>
    <row r="115" spans="3:81" ht="15" customHeight="1" thickBot="1" x14ac:dyDescent="0.3">
      <c r="C115" s="169"/>
      <c r="D115" s="179"/>
      <c r="E115" s="180"/>
      <c r="F115" s="180"/>
      <c r="G115" s="180"/>
      <c r="H115" s="180"/>
      <c r="I115" s="180"/>
      <c r="J115" s="180"/>
      <c r="K115" s="181"/>
      <c r="L115" s="181"/>
      <c r="M115" s="182"/>
      <c r="N115" s="182"/>
      <c r="O115" s="183"/>
      <c r="P115" s="184"/>
      <c r="Q115" s="193"/>
      <c r="R115" s="194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6"/>
      <c r="AI115" s="197" t="s">
        <v>104</v>
      </c>
      <c r="AJ115" s="198" t="s">
        <v>99</v>
      </c>
      <c r="AK115" s="199" t="s">
        <v>21</v>
      </c>
      <c r="AL115" s="199"/>
      <c r="AM115" s="199"/>
      <c r="AN115" s="199"/>
      <c r="AO115" s="199"/>
      <c r="AP115" s="199"/>
      <c r="AQ115" s="199"/>
      <c r="AR115" s="199"/>
      <c r="AS115" s="200">
        <v>12167</v>
      </c>
      <c r="AT115" s="200">
        <v>0</v>
      </c>
      <c r="AU115" s="200">
        <v>0</v>
      </c>
      <c r="AV115" s="200">
        <v>0</v>
      </c>
      <c r="AW115" s="201">
        <f>AX115+AY115+AZ115</f>
        <v>0</v>
      </c>
      <c r="AX115" s="202"/>
      <c r="AY115" s="202"/>
      <c r="AZ115" s="203"/>
      <c r="BA115" s="200">
        <f>AS115-AT115-AW115</f>
        <v>12167</v>
      </c>
      <c r="BB115" s="200">
        <f>AX115-AU115</f>
        <v>0</v>
      </c>
      <c r="BC115" s="202"/>
      <c r="BD115" s="202"/>
      <c r="BE115" s="207"/>
      <c r="BF115" s="202"/>
      <c r="BG115" s="208"/>
      <c r="BH115" s="213"/>
      <c r="BI115" s="178">
        <v>0</v>
      </c>
      <c r="BJ115" s="192"/>
      <c r="BK115" s="192"/>
      <c r="BM115" s="131" t="str">
        <f>AJ115 &amp; BI115</f>
        <v>Амортизационные отчисления0</v>
      </c>
      <c r="BN115" s="192"/>
      <c r="BO115" s="192"/>
      <c r="BP115" s="192"/>
      <c r="BQ115" s="192"/>
      <c r="CB115" s="131" t="str">
        <f>AJ115 &amp; AK115</f>
        <v>Амортизационные отчислениянет</v>
      </c>
      <c r="CC115" s="135"/>
    </row>
    <row r="116" spans="3:81" ht="11.25" customHeight="1" x14ac:dyDescent="0.25">
      <c r="C116" s="169"/>
      <c r="D116" s="170">
        <v>15</v>
      </c>
      <c r="E116" s="171" t="s">
        <v>136</v>
      </c>
      <c r="F116" s="171" t="s">
        <v>137</v>
      </c>
      <c r="G116" s="171" t="s">
        <v>158</v>
      </c>
      <c r="H116" s="171" t="s">
        <v>139</v>
      </c>
      <c r="I116" s="171" t="s">
        <v>139</v>
      </c>
      <c r="J116" s="171" t="s">
        <v>140</v>
      </c>
      <c r="K116" s="172">
        <v>8</v>
      </c>
      <c r="L116" s="172">
        <v>2028</v>
      </c>
      <c r="M116" s="173" t="s">
        <v>141</v>
      </c>
      <c r="N116" s="173">
        <v>2028</v>
      </c>
      <c r="O116" s="174">
        <v>0</v>
      </c>
      <c r="P116" s="175">
        <v>0</v>
      </c>
      <c r="Q116" s="176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  <c r="AN116" s="177"/>
      <c r="AO116" s="177"/>
      <c r="AP116" s="177"/>
      <c r="AQ116" s="177"/>
      <c r="AR116" s="177"/>
      <c r="AS116" s="177"/>
      <c r="AT116" s="177"/>
      <c r="AU116" s="177"/>
      <c r="AV116" s="177"/>
      <c r="AW116" s="177"/>
      <c r="AX116" s="177"/>
      <c r="AY116" s="177"/>
      <c r="AZ116" s="177"/>
      <c r="BA116" s="177"/>
      <c r="BB116" s="177"/>
      <c r="BC116" s="177"/>
      <c r="BD116" s="177"/>
      <c r="BE116" s="177"/>
      <c r="BF116" s="177"/>
      <c r="BG116" s="177"/>
      <c r="BH116" s="177"/>
      <c r="BI116" s="178"/>
      <c r="BJ116" s="135"/>
      <c r="BK116" s="135"/>
      <c r="BL116" s="135"/>
      <c r="BM116" s="135"/>
      <c r="BN116" s="135"/>
      <c r="BO116" s="135"/>
    </row>
    <row r="117" spans="3:81" ht="11.25" customHeight="1" x14ac:dyDescent="0.25">
      <c r="C117" s="169"/>
      <c r="D117" s="179"/>
      <c r="E117" s="180"/>
      <c r="F117" s="180"/>
      <c r="G117" s="180"/>
      <c r="H117" s="180"/>
      <c r="I117" s="180"/>
      <c r="J117" s="180"/>
      <c r="K117" s="181"/>
      <c r="L117" s="181"/>
      <c r="M117" s="182"/>
      <c r="N117" s="182"/>
      <c r="O117" s="183"/>
      <c r="P117" s="184"/>
      <c r="Q117" s="185"/>
      <c r="R117" s="186">
        <v>1</v>
      </c>
      <c r="S117" s="187" t="s">
        <v>142</v>
      </c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8"/>
      <c r="AI117" s="189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1"/>
      <c r="AT117" s="191"/>
      <c r="AU117" s="191"/>
      <c r="AV117" s="191"/>
      <c r="AW117" s="191"/>
      <c r="AX117" s="191"/>
      <c r="AY117" s="191"/>
      <c r="AZ117" s="191"/>
      <c r="BA117" s="191"/>
      <c r="BB117" s="191"/>
      <c r="BC117" s="107"/>
      <c r="BD117" s="107"/>
      <c r="BE117" s="107"/>
      <c r="BF117" s="107"/>
      <c r="BG117" s="107"/>
      <c r="BH117" s="107"/>
      <c r="BI117" s="178"/>
      <c r="BJ117" s="192"/>
      <c r="BK117" s="192"/>
      <c r="BL117" s="192"/>
      <c r="BM117" s="135"/>
      <c r="BN117" s="192"/>
      <c r="BO117" s="192"/>
      <c r="BP117" s="192"/>
      <c r="BQ117" s="192"/>
      <c r="BR117" s="192"/>
    </row>
    <row r="118" spans="3:81" ht="15" customHeight="1" x14ac:dyDescent="0.25">
      <c r="C118" s="169"/>
      <c r="D118" s="179"/>
      <c r="E118" s="180"/>
      <c r="F118" s="180"/>
      <c r="G118" s="180"/>
      <c r="H118" s="180"/>
      <c r="I118" s="180"/>
      <c r="J118" s="180"/>
      <c r="K118" s="181"/>
      <c r="L118" s="181"/>
      <c r="M118" s="182"/>
      <c r="N118" s="182"/>
      <c r="O118" s="183"/>
      <c r="P118" s="184"/>
      <c r="Q118" s="193"/>
      <c r="R118" s="194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6"/>
      <c r="AI118" s="197" t="s">
        <v>143</v>
      </c>
      <c r="AJ118" s="198" t="s">
        <v>97</v>
      </c>
      <c r="AK118" s="199" t="s">
        <v>21</v>
      </c>
      <c r="AL118" s="199"/>
      <c r="AM118" s="199"/>
      <c r="AN118" s="199"/>
      <c r="AO118" s="199"/>
      <c r="AP118" s="199"/>
      <c r="AQ118" s="199"/>
      <c r="AR118" s="199"/>
      <c r="AS118" s="200">
        <v>11396.84</v>
      </c>
      <c r="AT118" s="200">
        <v>0</v>
      </c>
      <c r="AU118" s="200">
        <v>0</v>
      </c>
      <c r="AV118" s="200">
        <v>0</v>
      </c>
      <c r="AW118" s="201">
        <f>AX118+AY118+AZ118</f>
        <v>0</v>
      </c>
      <c r="AX118" s="202"/>
      <c r="AY118" s="202"/>
      <c r="AZ118" s="203"/>
      <c r="BA118" s="200">
        <f>AS118-AT118-AW118</f>
        <v>11396.84</v>
      </c>
      <c r="BB118" s="200">
        <f>AX118-AU118</f>
        <v>0</v>
      </c>
      <c r="BC118" s="202"/>
      <c r="BD118" s="202"/>
      <c r="BE118" s="207"/>
      <c r="BF118" s="202"/>
      <c r="BG118" s="208"/>
      <c r="BH118" s="213"/>
      <c r="BI118" s="178">
        <v>0</v>
      </c>
      <c r="BJ118" s="192"/>
      <c r="BK118" s="192"/>
      <c r="BM118" s="131" t="str">
        <f>AJ118 &amp; BI118</f>
        <v>Прибыль направляемая на инвестиции0</v>
      </c>
      <c r="BN118" s="192"/>
      <c r="BO118" s="192"/>
      <c r="BP118" s="192"/>
      <c r="BQ118" s="192"/>
      <c r="CB118" s="131" t="str">
        <f>AJ118 &amp; AK118</f>
        <v>Прибыль направляемая на инвестициинет</v>
      </c>
      <c r="CC118" s="135"/>
    </row>
    <row r="119" spans="3:81" ht="15" customHeight="1" thickBot="1" x14ac:dyDescent="0.3">
      <c r="C119" s="169"/>
      <c r="D119" s="179"/>
      <c r="E119" s="180"/>
      <c r="F119" s="180"/>
      <c r="G119" s="180"/>
      <c r="H119" s="180"/>
      <c r="I119" s="180"/>
      <c r="J119" s="180"/>
      <c r="K119" s="181"/>
      <c r="L119" s="181"/>
      <c r="M119" s="182"/>
      <c r="N119" s="182"/>
      <c r="O119" s="183"/>
      <c r="P119" s="184"/>
      <c r="Q119" s="193"/>
      <c r="R119" s="194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6"/>
      <c r="AI119" s="197" t="s">
        <v>104</v>
      </c>
      <c r="AJ119" s="198" t="s">
        <v>99</v>
      </c>
      <c r="AK119" s="199" t="s">
        <v>21</v>
      </c>
      <c r="AL119" s="199"/>
      <c r="AM119" s="199"/>
      <c r="AN119" s="199"/>
      <c r="AO119" s="199"/>
      <c r="AP119" s="199"/>
      <c r="AQ119" s="199"/>
      <c r="AR119" s="199"/>
      <c r="AS119" s="200">
        <v>14252</v>
      </c>
      <c r="AT119" s="200">
        <v>0</v>
      </c>
      <c r="AU119" s="200">
        <v>0</v>
      </c>
      <c r="AV119" s="200">
        <v>0</v>
      </c>
      <c r="AW119" s="201">
        <f>AX119+AY119+AZ119</f>
        <v>0</v>
      </c>
      <c r="AX119" s="202"/>
      <c r="AY119" s="202"/>
      <c r="AZ119" s="203"/>
      <c r="BA119" s="200">
        <f>AS119-AT119-AW119</f>
        <v>14252</v>
      </c>
      <c r="BB119" s="200">
        <f>AX119-AU119</f>
        <v>0</v>
      </c>
      <c r="BC119" s="202"/>
      <c r="BD119" s="202"/>
      <c r="BE119" s="207"/>
      <c r="BF119" s="202"/>
      <c r="BG119" s="208"/>
      <c r="BH119" s="213"/>
      <c r="BI119" s="178">
        <v>0</v>
      </c>
      <c r="BJ119" s="192"/>
      <c r="BK119" s="192"/>
      <c r="BM119" s="131" t="str">
        <f>AJ119 &amp; BI119</f>
        <v>Амортизационные отчисления0</v>
      </c>
      <c r="BN119" s="192"/>
      <c r="BO119" s="192"/>
      <c r="BP119" s="192"/>
      <c r="BQ119" s="192"/>
      <c r="CB119" s="131" t="str">
        <f>AJ119 &amp; AK119</f>
        <v>Амортизационные отчислениянет</v>
      </c>
      <c r="CC119" s="135"/>
    </row>
    <row r="120" spans="3:81" ht="11.25" customHeight="1" x14ac:dyDescent="0.25">
      <c r="C120" s="169"/>
      <c r="D120" s="170">
        <v>16</v>
      </c>
      <c r="E120" s="171" t="s">
        <v>136</v>
      </c>
      <c r="F120" s="171" t="s">
        <v>137</v>
      </c>
      <c r="G120" s="171" t="s">
        <v>159</v>
      </c>
      <c r="H120" s="171" t="s">
        <v>139</v>
      </c>
      <c r="I120" s="171" t="s">
        <v>139</v>
      </c>
      <c r="J120" s="171" t="s">
        <v>140</v>
      </c>
      <c r="K120" s="172">
        <v>9</v>
      </c>
      <c r="L120" s="172">
        <v>2029</v>
      </c>
      <c r="M120" s="173" t="s">
        <v>141</v>
      </c>
      <c r="N120" s="173">
        <v>2029</v>
      </c>
      <c r="O120" s="174">
        <v>0</v>
      </c>
      <c r="P120" s="175">
        <v>0</v>
      </c>
      <c r="Q120" s="176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77"/>
      <c r="AM120" s="177"/>
      <c r="AN120" s="177"/>
      <c r="AO120" s="177"/>
      <c r="AP120" s="177"/>
      <c r="AQ120" s="177"/>
      <c r="AR120" s="177"/>
      <c r="AS120" s="177"/>
      <c r="AT120" s="177"/>
      <c r="AU120" s="177"/>
      <c r="AV120" s="177"/>
      <c r="AW120" s="177"/>
      <c r="AX120" s="177"/>
      <c r="AY120" s="177"/>
      <c r="AZ120" s="177"/>
      <c r="BA120" s="177"/>
      <c r="BB120" s="177"/>
      <c r="BC120" s="177"/>
      <c r="BD120" s="177"/>
      <c r="BE120" s="177"/>
      <c r="BF120" s="177"/>
      <c r="BG120" s="177"/>
      <c r="BH120" s="177"/>
      <c r="BI120" s="178"/>
      <c r="BJ120" s="135"/>
      <c r="BK120" s="135"/>
      <c r="BL120" s="135"/>
      <c r="BM120" s="135"/>
      <c r="BN120" s="135"/>
      <c r="BO120" s="135"/>
    </row>
    <row r="121" spans="3:81" ht="11.25" customHeight="1" x14ac:dyDescent="0.25">
      <c r="C121" s="169"/>
      <c r="D121" s="179"/>
      <c r="E121" s="180"/>
      <c r="F121" s="180"/>
      <c r="G121" s="180"/>
      <c r="H121" s="180"/>
      <c r="I121" s="180"/>
      <c r="J121" s="180"/>
      <c r="K121" s="181"/>
      <c r="L121" s="181"/>
      <c r="M121" s="182"/>
      <c r="N121" s="182"/>
      <c r="O121" s="183"/>
      <c r="P121" s="184"/>
      <c r="Q121" s="185"/>
      <c r="R121" s="186">
        <v>1</v>
      </c>
      <c r="S121" s="187" t="s">
        <v>142</v>
      </c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8"/>
      <c r="AI121" s="189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1"/>
      <c r="AT121" s="191"/>
      <c r="AU121" s="191"/>
      <c r="AV121" s="191"/>
      <c r="AW121" s="191"/>
      <c r="AX121" s="191"/>
      <c r="AY121" s="191"/>
      <c r="AZ121" s="191"/>
      <c r="BA121" s="191"/>
      <c r="BB121" s="191"/>
      <c r="BC121" s="107"/>
      <c r="BD121" s="107"/>
      <c r="BE121" s="107"/>
      <c r="BF121" s="107"/>
      <c r="BG121" s="107"/>
      <c r="BH121" s="107"/>
      <c r="BI121" s="178"/>
      <c r="BJ121" s="192"/>
      <c r="BK121" s="192"/>
      <c r="BL121" s="192"/>
      <c r="BM121" s="135"/>
      <c r="BN121" s="192"/>
      <c r="BO121" s="192"/>
      <c r="BP121" s="192"/>
      <c r="BQ121" s="192"/>
      <c r="BR121" s="192"/>
    </row>
    <row r="122" spans="3:81" ht="15" customHeight="1" x14ac:dyDescent="0.25">
      <c r="C122" s="169"/>
      <c r="D122" s="179"/>
      <c r="E122" s="180"/>
      <c r="F122" s="180"/>
      <c r="G122" s="180"/>
      <c r="H122" s="180"/>
      <c r="I122" s="180"/>
      <c r="J122" s="180"/>
      <c r="K122" s="181"/>
      <c r="L122" s="181"/>
      <c r="M122" s="182"/>
      <c r="N122" s="182"/>
      <c r="O122" s="183"/>
      <c r="P122" s="184"/>
      <c r="Q122" s="193"/>
      <c r="R122" s="194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6"/>
      <c r="AI122" s="197" t="s">
        <v>143</v>
      </c>
      <c r="AJ122" s="198" t="s">
        <v>97</v>
      </c>
      <c r="AK122" s="199" t="s">
        <v>21</v>
      </c>
      <c r="AL122" s="199"/>
      <c r="AM122" s="199"/>
      <c r="AN122" s="199"/>
      <c r="AO122" s="199"/>
      <c r="AP122" s="199"/>
      <c r="AQ122" s="199"/>
      <c r="AR122" s="199"/>
      <c r="AS122" s="200">
        <v>10660.64</v>
      </c>
      <c r="AT122" s="200">
        <v>0</v>
      </c>
      <c r="AU122" s="200">
        <v>0</v>
      </c>
      <c r="AV122" s="200">
        <v>0</v>
      </c>
      <c r="AW122" s="201">
        <f>AX122+AY122+AZ122</f>
        <v>0</v>
      </c>
      <c r="AX122" s="202"/>
      <c r="AY122" s="202"/>
      <c r="AZ122" s="203"/>
      <c r="BA122" s="200">
        <f>AS122-AT122-AW122</f>
        <v>10660.64</v>
      </c>
      <c r="BB122" s="200">
        <f>AX122-AU122</f>
        <v>0</v>
      </c>
      <c r="BC122" s="202"/>
      <c r="BD122" s="202"/>
      <c r="BE122" s="207"/>
      <c r="BF122" s="202"/>
      <c r="BG122" s="208"/>
      <c r="BH122" s="213"/>
      <c r="BI122" s="178">
        <v>0</v>
      </c>
      <c r="BJ122" s="192"/>
      <c r="BK122" s="192"/>
      <c r="BM122" s="131" t="str">
        <f>AJ122 &amp; BI122</f>
        <v>Прибыль направляемая на инвестиции0</v>
      </c>
      <c r="BN122" s="192"/>
      <c r="BO122" s="192"/>
      <c r="BP122" s="192"/>
      <c r="BQ122" s="192"/>
      <c r="CB122" s="131" t="str">
        <f>AJ122 &amp; AK122</f>
        <v>Прибыль направляемая на инвестициинет</v>
      </c>
      <c r="CC122" s="135"/>
    </row>
    <row r="123" spans="3:81" ht="15" customHeight="1" thickBot="1" x14ac:dyDescent="0.3">
      <c r="C123" s="169"/>
      <c r="D123" s="179"/>
      <c r="E123" s="180"/>
      <c r="F123" s="180"/>
      <c r="G123" s="180"/>
      <c r="H123" s="180"/>
      <c r="I123" s="180"/>
      <c r="J123" s="180"/>
      <c r="K123" s="181"/>
      <c r="L123" s="181"/>
      <c r="M123" s="182"/>
      <c r="N123" s="182"/>
      <c r="O123" s="183"/>
      <c r="P123" s="184"/>
      <c r="Q123" s="193"/>
      <c r="R123" s="194"/>
      <c r="S123" s="195"/>
      <c r="T123" s="195"/>
      <c r="U123" s="195"/>
      <c r="V123" s="195"/>
      <c r="W123" s="195"/>
      <c r="X123" s="195"/>
      <c r="Y123" s="195"/>
      <c r="Z123" s="195"/>
      <c r="AA123" s="195"/>
      <c r="AB123" s="195"/>
      <c r="AC123" s="195"/>
      <c r="AD123" s="195"/>
      <c r="AE123" s="195"/>
      <c r="AF123" s="195"/>
      <c r="AG123" s="195"/>
      <c r="AH123" s="196"/>
      <c r="AI123" s="197" t="s">
        <v>104</v>
      </c>
      <c r="AJ123" s="198" t="s">
        <v>99</v>
      </c>
      <c r="AK123" s="199" t="s">
        <v>21</v>
      </c>
      <c r="AL123" s="199"/>
      <c r="AM123" s="199"/>
      <c r="AN123" s="199"/>
      <c r="AO123" s="199"/>
      <c r="AP123" s="199"/>
      <c r="AQ123" s="199"/>
      <c r="AR123" s="199"/>
      <c r="AS123" s="200">
        <v>15978</v>
      </c>
      <c r="AT123" s="200">
        <v>0</v>
      </c>
      <c r="AU123" s="200">
        <v>0</v>
      </c>
      <c r="AV123" s="200">
        <v>0</v>
      </c>
      <c r="AW123" s="201">
        <f>AX123+AY123+AZ123</f>
        <v>0</v>
      </c>
      <c r="AX123" s="202"/>
      <c r="AY123" s="202"/>
      <c r="AZ123" s="203"/>
      <c r="BA123" s="200">
        <f>AS123-AT123-AW123</f>
        <v>15978</v>
      </c>
      <c r="BB123" s="200">
        <f>AX123-AU123</f>
        <v>0</v>
      </c>
      <c r="BC123" s="202"/>
      <c r="BD123" s="202"/>
      <c r="BE123" s="207"/>
      <c r="BF123" s="202"/>
      <c r="BG123" s="208"/>
      <c r="BH123" s="213"/>
      <c r="BI123" s="178">
        <v>0</v>
      </c>
      <c r="BJ123" s="192"/>
      <c r="BK123" s="192"/>
      <c r="BM123" s="131" t="str">
        <f>AJ123 &amp; BI123</f>
        <v>Амортизационные отчисления0</v>
      </c>
      <c r="BN123" s="192"/>
      <c r="BO123" s="192"/>
      <c r="BP123" s="192"/>
      <c r="BQ123" s="192"/>
      <c r="CB123" s="131" t="str">
        <f>AJ123 &amp; AK123</f>
        <v>Амортизационные отчислениянет</v>
      </c>
      <c r="CC123" s="135"/>
    </row>
    <row r="124" spans="3:81" ht="14.25" customHeight="1" x14ac:dyDescent="0.25">
      <c r="C124" s="169"/>
      <c r="D124" s="170">
        <v>17</v>
      </c>
      <c r="E124" s="171" t="s">
        <v>136</v>
      </c>
      <c r="F124" s="171" t="s">
        <v>137</v>
      </c>
      <c r="G124" s="171" t="s">
        <v>160</v>
      </c>
      <c r="H124" s="171" t="s">
        <v>139</v>
      </c>
      <c r="I124" s="171" t="s">
        <v>139</v>
      </c>
      <c r="J124" s="171" t="s">
        <v>140</v>
      </c>
      <c r="K124" s="172">
        <v>11</v>
      </c>
      <c r="L124" s="172">
        <v>2031</v>
      </c>
      <c r="M124" s="173" t="s">
        <v>141</v>
      </c>
      <c r="N124" s="173">
        <v>2031</v>
      </c>
      <c r="O124" s="174">
        <v>0</v>
      </c>
      <c r="P124" s="175">
        <v>0</v>
      </c>
      <c r="Q124" s="176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  <c r="AF124" s="177"/>
      <c r="AG124" s="177"/>
      <c r="AH124" s="177"/>
      <c r="AI124" s="177"/>
      <c r="AJ124" s="177"/>
      <c r="AK124" s="177"/>
      <c r="AL124" s="177"/>
      <c r="AM124" s="177"/>
      <c r="AN124" s="177"/>
      <c r="AO124" s="177"/>
      <c r="AP124" s="177"/>
      <c r="AQ124" s="177"/>
      <c r="AR124" s="177"/>
      <c r="AS124" s="177"/>
      <c r="AT124" s="177"/>
      <c r="AU124" s="177"/>
      <c r="AV124" s="177"/>
      <c r="AW124" s="177"/>
      <c r="AX124" s="177"/>
      <c r="AY124" s="177"/>
      <c r="AZ124" s="177"/>
      <c r="BA124" s="177"/>
      <c r="BB124" s="177"/>
      <c r="BC124" s="177"/>
      <c r="BD124" s="177"/>
      <c r="BE124" s="177"/>
      <c r="BF124" s="177"/>
      <c r="BG124" s="177"/>
      <c r="BH124" s="177"/>
      <c r="BI124" s="178"/>
      <c r="BJ124" s="135"/>
      <c r="BK124" s="135"/>
      <c r="BL124" s="135"/>
      <c r="BM124" s="135"/>
      <c r="BN124" s="135"/>
      <c r="BO124" s="135"/>
    </row>
    <row r="125" spans="3:81" ht="11.25" customHeight="1" x14ac:dyDescent="0.25">
      <c r="C125" s="169"/>
      <c r="D125" s="179"/>
      <c r="E125" s="180"/>
      <c r="F125" s="180"/>
      <c r="G125" s="180"/>
      <c r="H125" s="180"/>
      <c r="I125" s="180"/>
      <c r="J125" s="180"/>
      <c r="K125" s="181"/>
      <c r="L125" s="181"/>
      <c r="M125" s="182"/>
      <c r="N125" s="182"/>
      <c r="O125" s="183"/>
      <c r="P125" s="184"/>
      <c r="Q125" s="185"/>
      <c r="R125" s="186">
        <v>1</v>
      </c>
      <c r="S125" s="187" t="s">
        <v>142</v>
      </c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F125" s="187"/>
      <c r="AG125" s="187"/>
      <c r="AH125" s="188"/>
      <c r="AI125" s="189"/>
      <c r="AJ125" s="190"/>
      <c r="AK125" s="190"/>
      <c r="AL125" s="190"/>
      <c r="AM125" s="190"/>
      <c r="AN125" s="190"/>
      <c r="AO125" s="190"/>
      <c r="AP125" s="190"/>
      <c r="AQ125" s="190"/>
      <c r="AR125" s="190"/>
      <c r="AS125" s="191"/>
      <c r="AT125" s="191"/>
      <c r="AU125" s="191"/>
      <c r="AV125" s="191"/>
      <c r="AW125" s="191"/>
      <c r="AX125" s="191"/>
      <c r="AY125" s="191"/>
      <c r="AZ125" s="191"/>
      <c r="BA125" s="191"/>
      <c r="BB125" s="191"/>
      <c r="BC125" s="107"/>
      <c r="BD125" s="107"/>
      <c r="BE125" s="107"/>
      <c r="BF125" s="107"/>
      <c r="BG125" s="107"/>
      <c r="BH125" s="107"/>
      <c r="BI125" s="178"/>
      <c r="BJ125" s="192"/>
      <c r="BK125" s="192"/>
      <c r="BL125" s="192"/>
      <c r="BM125" s="135"/>
      <c r="BN125" s="192"/>
      <c r="BO125" s="192"/>
      <c r="BP125" s="192"/>
      <c r="BQ125" s="192"/>
      <c r="BR125" s="192"/>
    </row>
    <row r="126" spans="3:81" ht="18.75" customHeight="1" thickBot="1" x14ac:dyDescent="0.3">
      <c r="C126" s="169"/>
      <c r="D126" s="179"/>
      <c r="E126" s="180"/>
      <c r="F126" s="180"/>
      <c r="G126" s="180"/>
      <c r="H126" s="180"/>
      <c r="I126" s="180"/>
      <c r="J126" s="180"/>
      <c r="K126" s="181"/>
      <c r="L126" s="181"/>
      <c r="M126" s="182"/>
      <c r="N126" s="182"/>
      <c r="O126" s="183"/>
      <c r="P126" s="184"/>
      <c r="Q126" s="193"/>
      <c r="R126" s="194"/>
      <c r="S126" s="195"/>
      <c r="T126" s="195"/>
      <c r="U126" s="195"/>
      <c r="V126" s="195"/>
      <c r="W126" s="195"/>
      <c r="X126" s="195"/>
      <c r="Y126" s="195"/>
      <c r="Z126" s="195"/>
      <c r="AA126" s="195"/>
      <c r="AB126" s="195"/>
      <c r="AC126" s="195"/>
      <c r="AD126" s="195"/>
      <c r="AE126" s="195"/>
      <c r="AF126" s="195"/>
      <c r="AG126" s="195"/>
      <c r="AH126" s="196"/>
      <c r="AI126" s="197" t="s">
        <v>143</v>
      </c>
      <c r="AJ126" s="209" t="s">
        <v>99</v>
      </c>
      <c r="AK126" s="199" t="s">
        <v>21</v>
      </c>
      <c r="AL126" s="199"/>
      <c r="AM126" s="199"/>
      <c r="AN126" s="199"/>
      <c r="AO126" s="199"/>
      <c r="AP126" s="199"/>
      <c r="AQ126" s="199"/>
      <c r="AR126" s="199"/>
      <c r="AS126" s="210">
        <v>13401.58</v>
      </c>
      <c r="AT126" s="210">
        <v>0</v>
      </c>
      <c r="AU126" s="200">
        <v>0</v>
      </c>
      <c r="AV126" s="200">
        <v>0</v>
      </c>
      <c r="AW126" s="211">
        <f>AX126+AY126+AZ126</f>
        <v>0</v>
      </c>
      <c r="AX126" s="212"/>
      <c r="AY126" s="212"/>
      <c r="AZ126" s="212"/>
      <c r="BA126" s="200">
        <f>AS126-AT126-AW126</f>
        <v>13401.58</v>
      </c>
      <c r="BB126" s="200">
        <f>AX126-AU126</f>
        <v>0</v>
      </c>
      <c r="BC126" s="202"/>
      <c r="BD126" s="202"/>
      <c r="BE126" s="207"/>
      <c r="BF126" s="202"/>
      <c r="BG126" s="208"/>
      <c r="BH126" s="213"/>
      <c r="BI126" s="178">
        <v>0</v>
      </c>
      <c r="BJ126" s="192"/>
      <c r="BK126" s="192"/>
      <c r="BM126" s="131" t="str">
        <f>AJ126 &amp; BI126</f>
        <v>Амортизационные отчисления0</v>
      </c>
      <c r="BN126" s="192"/>
      <c r="BO126" s="192"/>
      <c r="BP126" s="192"/>
      <c r="BQ126" s="192"/>
      <c r="CB126" s="131" t="str">
        <f>AJ126 &amp; AK126</f>
        <v>Амортизационные отчислениянет</v>
      </c>
      <c r="CC126" s="135"/>
    </row>
    <row r="127" spans="3:81" ht="11.25" customHeight="1" x14ac:dyDescent="0.25">
      <c r="C127" s="169"/>
      <c r="D127" s="170">
        <v>18</v>
      </c>
      <c r="E127" s="171" t="s">
        <v>136</v>
      </c>
      <c r="F127" s="171" t="s">
        <v>137</v>
      </c>
      <c r="G127" s="171" t="s">
        <v>161</v>
      </c>
      <c r="H127" s="171" t="s">
        <v>139</v>
      </c>
      <c r="I127" s="171" t="s">
        <v>139</v>
      </c>
      <c r="J127" s="171" t="s">
        <v>140</v>
      </c>
      <c r="K127" s="172">
        <v>10</v>
      </c>
      <c r="L127" s="172">
        <v>2030</v>
      </c>
      <c r="M127" s="173" t="s">
        <v>141</v>
      </c>
      <c r="N127" s="173">
        <v>2030</v>
      </c>
      <c r="O127" s="174">
        <v>0</v>
      </c>
      <c r="P127" s="175">
        <v>0</v>
      </c>
      <c r="Q127" s="176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  <c r="AF127" s="177"/>
      <c r="AG127" s="177"/>
      <c r="AH127" s="177"/>
      <c r="AI127" s="177"/>
      <c r="AJ127" s="177"/>
      <c r="AK127" s="177"/>
      <c r="AL127" s="177"/>
      <c r="AM127" s="177"/>
      <c r="AN127" s="177"/>
      <c r="AO127" s="177"/>
      <c r="AP127" s="177"/>
      <c r="AQ127" s="177"/>
      <c r="AR127" s="177"/>
      <c r="AS127" s="177"/>
      <c r="AT127" s="177"/>
      <c r="AU127" s="177"/>
      <c r="AV127" s="177"/>
      <c r="AW127" s="177"/>
      <c r="AX127" s="177"/>
      <c r="AY127" s="177"/>
      <c r="AZ127" s="177"/>
      <c r="BA127" s="177"/>
      <c r="BB127" s="177"/>
      <c r="BC127" s="177"/>
      <c r="BD127" s="177"/>
      <c r="BE127" s="177"/>
      <c r="BF127" s="177"/>
      <c r="BG127" s="177"/>
      <c r="BH127" s="177"/>
      <c r="BI127" s="178"/>
      <c r="BJ127" s="135"/>
      <c r="BK127" s="135"/>
      <c r="BL127" s="135"/>
      <c r="BM127" s="135"/>
      <c r="BN127" s="135"/>
      <c r="BO127" s="135"/>
    </row>
    <row r="128" spans="3:81" ht="11.25" customHeight="1" x14ac:dyDescent="0.25">
      <c r="C128" s="169"/>
      <c r="D128" s="179"/>
      <c r="E128" s="180"/>
      <c r="F128" s="180"/>
      <c r="G128" s="180"/>
      <c r="H128" s="180"/>
      <c r="I128" s="180"/>
      <c r="J128" s="180"/>
      <c r="K128" s="181"/>
      <c r="L128" s="181"/>
      <c r="M128" s="182"/>
      <c r="N128" s="182"/>
      <c r="O128" s="183"/>
      <c r="P128" s="184"/>
      <c r="Q128" s="185"/>
      <c r="R128" s="186">
        <v>1</v>
      </c>
      <c r="S128" s="187" t="s">
        <v>142</v>
      </c>
      <c r="T128" s="187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F128" s="187"/>
      <c r="AG128" s="187"/>
      <c r="AH128" s="188"/>
      <c r="AI128" s="189"/>
      <c r="AJ128" s="190"/>
      <c r="AK128" s="190"/>
      <c r="AL128" s="190"/>
      <c r="AM128" s="190"/>
      <c r="AN128" s="190"/>
      <c r="AO128" s="190"/>
      <c r="AP128" s="190"/>
      <c r="AQ128" s="190"/>
      <c r="AR128" s="190"/>
      <c r="AS128" s="191"/>
      <c r="AT128" s="191"/>
      <c r="AU128" s="191"/>
      <c r="AV128" s="191"/>
      <c r="AW128" s="191"/>
      <c r="AX128" s="191"/>
      <c r="AY128" s="191"/>
      <c r="AZ128" s="191"/>
      <c r="BA128" s="191"/>
      <c r="BB128" s="191"/>
      <c r="BC128" s="107"/>
      <c r="BD128" s="107"/>
      <c r="BE128" s="107"/>
      <c r="BF128" s="107"/>
      <c r="BG128" s="107"/>
      <c r="BH128" s="107"/>
      <c r="BI128" s="178"/>
      <c r="BJ128" s="192"/>
      <c r="BK128" s="192"/>
      <c r="BL128" s="192"/>
      <c r="BM128" s="135"/>
      <c r="BN128" s="192"/>
      <c r="BO128" s="192"/>
      <c r="BP128" s="192"/>
      <c r="BQ128" s="192"/>
      <c r="BR128" s="192"/>
    </row>
    <row r="129" spans="3:81" ht="15" customHeight="1" x14ac:dyDescent="0.25">
      <c r="C129" s="169"/>
      <c r="D129" s="179"/>
      <c r="E129" s="180"/>
      <c r="F129" s="180"/>
      <c r="G129" s="180"/>
      <c r="H129" s="180"/>
      <c r="I129" s="180"/>
      <c r="J129" s="180"/>
      <c r="K129" s="181"/>
      <c r="L129" s="181"/>
      <c r="M129" s="182"/>
      <c r="N129" s="182"/>
      <c r="O129" s="183"/>
      <c r="P129" s="184"/>
      <c r="Q129" s="193"/>
      <c r="R129" s="194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95"/>
      <c r="AE129" s="195"/>
      <c r="AF129" s="195"/>
      <c r="AG129" s="195"/>
      <c r="AH129" s="196"/>
      <c r="AI129" s="197" t="s">
        <v>143</v>
      </c>
      <c r="AJ129" s="198" t="s">
        <v>97</v>
      </c>
      <c r="AK129" s="199" t="s">
        <v>21</v>
      </c>
      <c r="AL129" s="199"/>
      <c r="AM129" s="199"/>
      <c r="AN129" s="199"/>
      <c r="AO129" s="199"/>
      <c r="AP129" s="199"/>
      <c r="AQ129" s="199"/>
      <c r="AR129" s="199"/>
      <c r="AS129" s="200">
        <v>2747.05</v>
      </c>
      <c r="AT129" s="200">
        <v>0</v>
      </c>
      <c r="AU129" s="200">
        <v>0</v>
      </c>
      <c r="AV129" s="200">
        <v>0</v>
      </c>
      <c r="AW129" s="201">
        <f>AX129+AY129+AZ129</f>
        <v>0</v>
      </c>
      <c r="AX129" s="202"/>
      <c r="AY129" s="202"/>
      <c r="AZ129" s="203"/>
      <c r="BA129" s="200">
        <f>AS129-AT129-AW129</f>
        <v>2747.05</v>
      </c>
      <c r="BB129" s="200">
        <f>AX129-AU129</f>
        <v>0</v>
      </c>
      <c r="BC129" s="202"/>
      <c r="BD129" s="202"/>
      <c r="BE129" s="207"/>
      <c r="BF129" s="202"/>
      <c r="BG129" s="208"/>
      <c r="BH129" s="213"/>
      <c r="BI129" s="178">
        <v>0</v>
      </c>
      <c r="BJ129" s="192"/>
      <c r="BK129" s="192"/>
      <c r="BM129" s="131" t="str">
        <f>AJ129 &amp; BI129</f>
        <v>Прибыль направляемая на инвестиции0</v>
      </c>
      <c r="BN129" s="192"/>
      <c r="BO129" s="192"/>
      <c r="BP129" s="192"/>
      <c r="BQ129" s="192"/>
      <c r="CB129" s="131" t="str">
        <f>AJ129 &amp; AK129</f>
        <v>Прибыль направляемая на инвестициинет</v>
      </c>
      <c r="CC129" s="135"/>
    </row>
    <row r="130" spans="3:81" ht="15" customHeight="1" thickBot="1" x14ac:dyDescent="0.3">
      <c r="C130" s="169"/>
      <c r="D130" s="179"/>
      <c r="E130" s="180"/>
      <c r="F130" s="180"/>
      <c r="G130" s="180"/>
      <c r="H130" s="180"/>
      <c r="I130" s="180"/>
      <c r="J130" s="180"/>
      <c r="K130" s="181"/>
      <c r="L130" s="181"/>
      <c r="M130" s="182"/>
      <c r="N130" s="182"/>
      <c r="O130" s="183"/>
      <c r="P130" s="184"/>
      <c r="Q130" s="193"/>
      <c r="R130" s="194"/>
      <c r="S130" s="195"/>
      <c r="T130" s="195"/>
      <c r="U130" s="195"/>
      <c r="V130" s="195"/>
      <c r="W130" s="195"/>
      <c r="X130" s="195"/>
      <c r="Y130" s="195"/>
      <c r="Z130" s="195"/>
      <c r="AA130" s="195"/>
      <c r="AB130" s="195"/>
      <c r="AC130" s="195"/>
      <c r="AD130" s="195"/>
      <c r="AE130" s="195"/>
      <c r="AF130" s="195"/>
      <c r="AG130" s="195"/>
      <c r="AH130" s="196"/>
      <c r="AI130" s="197" t="s">
        <v>104</v>
      </c>
      <c r="AJ130" s="198" t="s">
        <v>99</v>
      </c>
      <c r="AK130" s="199" t="s">
        <v>21</v>
      </c>
      <c r="AL130" s="199"/>
      <c r="AM130" s="199"/>
      <c r="AN130" s="199"/>
      <c r="AO130" s="199"/>
      <c r="AP130" s="199"/>
      <c r="AQ130" s="199"/>
      <c r="AR130" s="199"/>
      <c r="AS130" s="200">
        <v>6409.77</v>
      </c>
      <c r="AT130" s="200">
        <v>0</v>
      </c>
      <c r="AU130" s="200">
        <v>0</v>
      </c>
      <c r="AV130" s="200">
        <v>0</v>
      </c>
      <c r="AW130" s="201">
        <f>AX130+AY130+AZ130</f>
        <v>0</v>
      </c>
      <c r="AX130" s="202"/>
      <c r="AY130" s="202"/>
      <c r="AZ130" s="203"/>
      <c r="BA130" s="200">
        <f>AS130-AT130-AW130</f>
        <v>6409.77</v>
      </c>
      <c r="BB130" s="200">
        <f>AX130-AU130</f>
        <v>0</v>
      </c>
      <c r="BC130" s="202"/>
      <c r="BD130" s="202"/>
      <c r="BE130" s="207"/>
      <c r="BF130" s="202"/>
      <c r="BG130" s="208"/>
      <c r="BH130" s="213"/>
      <c r="BI130" s="178">
        <v>0</v>
      </c>
      <c r="BJ130" s="192"/>
      <c r="BK130" s="192"/>
      <c r="BM130" s="131" t="str">
        <f>AJ130 &amp; BI130</f>
        <v>Амортизационные отчисления0</v>
      </c>
      <c r="BN130" s="192"/>
      <c r="BO130" s="192"/>
      <c r="BP130" s="192"/>
      <c r="BQ130" s="192"/>
      <c r="CB130" s="131" t="str">
        <f>AJ130 &amp; AK130</f>
        <v>Амортизационные отчислениянет</v>
      </c>
      <c r="CC130" s="135"/>
    </row>
    <row r="131" spans="3:81" ht="11.25" customHeight="1" x14ac:dyDescent="0.25">
      <c r="C131" s="169"/>
      <c r="D131" s="170">
        <v>19</v>
      </c>
      <c r="E131" s="171" t="s">
        <v>136</v>
      </c>
      <c r="F131" s="171" t="s">
        <v>137</v>
      </c>
      <c r="G131" s="171" t="s">
        <v>162</v>
      </c>
      <c r="H131" s="171" t="s">
        <v>139</v>
      </c>
      <c r="I131" s="171" t="s">
        <v>139</v>
      </c>
      <c r="J131" s="171" t="s">
        <v>140</v>
      </c>
      <c r="K131" s="172">
        <v>10</v>
      </c>
      <c r="L131" s="172">
        <v>2030</v>
      </c>
      <c r="M131" s="173" t="s">
        <v>141</v>
      </c>
      <c r="N131" s="173">
        <v>2030</v>
      </c>
      <c r="O131" s="174">
        <v>0</v>
      </c>
      <c r="P131" s="175">
        <v>0</v>
      </c>
      <c r="Q131" s="176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  <c r="AB131" s="177"/>
      <c r="AC131" s="177"/>
      <c r="AD131" s="177"/>
      <c r="AE131" s="177"/>
      <c r="AF131" s="177"/>
      <c r="AG131" s="177"/>
      <c r="AH131" s="177"/>
      <c r="AI131" s="177"/>
      <c r="AJ131" s="177"/>
      <c r="AK131" s="177"/>
      <c r="AL131" s="177"/>
      <c r="AM131" s="177"/>
      <c r="AN131" s="177"/>
      <c r="AO131" s="177"/>
      <c r="AP131" s="177"/>
      <c r="AQ131" s="177"/>
      <c r="AR131" s="177"/>
      <c r="AS131" s="177"/>
      <c r="AT131" s="177"/>
      <c r="AU131" s="177"/>
      <c r="AV131" s="177"/>
      <c r="AW131" s="177"/>
      <c r="AX131" s="177"/>
      <c r="AY131" s="177"/>
      <c r="AZ131" s="177"/>
      <c r="BA131" s="177"/>
      <c r="BB131" s="177"/>
      <c r="BC131" s="177"/>
      <c r="BD131" s="177"/>
      <c r="BE131" s="177"/>
      <c r="BF131" s="177"/>
      <c r="BG131" s="177"/>
      <c r="BH131" s="177"/>
      <c r="BI131" s="178"/>
      <c r="BJ131" s="135"/>
      <c r="BK131" s="135"/>
      <c r="BL131" s="135"/>
      <c r="BM131" s="135"/>
      <c r="BN131" s="135"/>
      <c r="BO131" s="135"/>
    </row>
    <row r="132" spans="3:81" ht="11.25" customHeight="1" x14ac:dyDescent="0.25">
      <c r="C132" s="169"/>
      <c r="D132" s="179"/>
      <c r="E132" s="180"/>
      <c r="F132" s="180"/>
      <c r="G132" s="180"/>
      <c r="H132" s="180"/>
      <c r="I132" s="180"/>
      <c r="J132" s="180"/>
      <c r="K132" s="181"/>
      <c r="L132" s="181"/>
      <c r="M132" s="182"/>
      <c r="N132" s="182"/>
      <c r="O132" s="183"/>
      <c r="P132" s="184"/>
      <c r="Q132" s="185"/>
      <c r="R132" s="186">
        <v>1</v>
      </c>
      <c r="S132" s="187" t="s">
        <v>142</v>
      </c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F132" s="187"/>
      <c r="AG132" s="187"/>
      <c r="AH132" s="188"/>
      <c r="AI132" s="189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1"/>
      <c r="AT132" s="191"/>
      <c r="AU132" s="191"/>
      <c r="AV132" s="191"/>
      <c r="AW132" s="191"/>
      <c r="AX132" s="191"/>
      <c r="AY132" s="191"/>
      <c r="AZ132" s="191"/>
      <c r="BA132" s="191"/>
      <c r="BB132" s="191"/>
      <c r="BC132" s="107"/>
      <c r="BD132" s="107"/>
      <c r="BE132" s="107"/>
      <c r="BF132" s="107"/>
      <c r="BG132" s="107"/>
      <c r="BH132" s="107"/>
      <c r="BI132" s="178"/>
      <c r="BJ132" s="192"/>
      <c r="BK132" s="192"/>
      <c r="BL132" s="192"/>
      <c r="BM132" s="135"/>
      <c r="BN132" s="192"/>
      <c r="BO132" s="192"/>
      <c r="BP132" s="192"/>
      <c r="BQ132" s="192"/>
      <c r="BR132" s="192"/>
    </row>
    <row r="133" spans="3:81" ht="15" customHeight="1" x14ac:dyDescent="0.25">
      <c r="C133" s="169"/>
      <c r="D133" s="179"/>
      <c r="E133" s="180"/>
      <c r="F133" s="180"/>
      <c r="G133" s="180"/>
      <c r="H133" s="180"/>
      <c r="I133" s="180"/>
      <c r="J133" s="180"/>
      <c r="K133" s="181"/>
      <c r="L133" s="181"/>
      <c r="M133" s="182"/>
      <c r="N133" s="182"/>
      <c r="O133" s="183"/>
      <c r="P133" s="184"/>
      <c r="Q133" s="193"/>
      <c r="R133" s="194"/>
      <c r="S133" s="195"/>
      <c r="T133" s="195"/>
      <c r="U133" s="195"/>
      <c r="V133" s="195"/>
      <c r="W133" s="195"/>
      <c r="X133" s="195"/>
      <c r="Y133" s="195"/>
      <c r="Z133" s="195"/>
      <c r="AA133" s="195"/>
      <c r="AB133" s="195"/>
      <c r="AC133" s="195"/>
      <c r="AD133" s="195"/>
      <c r="AE133" s="195"/>
      <c r="AF133" s="195"/>
      <c r="AG133" s="195"/>
      <c r="AH133" s="196"/>
      <c r="AI133" s="197" t="s">
        <v>143</v>
      </c>
      <c r="AJ133" s="198" t="s">
        <v>97</v>
      </c>
      <c r="AK133" s="199" t="s">
        <v>21</v>
      </c>
      <c r="AL133" s="199"/>
      <c r="AM133" s="199"/>
      <c r="AN133" s="199"/>
      <c r="AO133" s="199"/>
      <c r="AP133" s="199"/>
      <c r="AQ133" s="199"/>
      <c r="AR133" s="199"/>
      <c r="AS133" s="200">
        <v>2704.82</v>
      </c>
      <c r="AT133" s="200">
        <v>0</v>
      </c>
      <c r="AU133" s="200">
        <v>0</v>
      </c>
      <c r="AV133" s="200">
        <v>0</v>
      </c>
      <c r="AW133" s="201">
        <f>AX133+AY133+AZ133</f>
        <v>0</v>
      </c>
      <c r="AX133" s="202"/>
      <c r="AY133" s="202"/>
      <c r="AZ133" s="203"/>
      <c r="BA133" s="200">
        <f>AS133-AT133-AW133</f>
        <v>2704.82</v>
      </c>
      <c r="BB133" s="200">
        <f>AX133-AU133</f>
        <v>0</v>
      </c>
      <c r="BC133" s="202"/>
      <c r="BD133" s="202"/>
      <c r="BE133" s="207"/>
      <c r="BF133" s="202"/>
      <c r="BG133" s="208"/>
      <c r="BH133" s="213"/>
      <c r="BI133" s="178">
        <v>0</v>
      </c>
      <c r="BJ133" s="192"/>
      <c r="BK133" s="192"/>
      <c r="BM133" s="131" t="str">
        <f>AJ133 &amp; BI133</f>
        <v>Прибыль направляемая на инвестиции0</v>
      </c>
      <c r="BN133" s="192"/>
      <c r="BO133" s="192"/>
      <c r="BP133" s="192"/>
      <c r="BQ133" s="192"/>
      <c r="CB133" s="131" t="str">
        <f>AJ133 &amp; AK133</f>
        <v>Прибыль направляемая на инвестициинет</v>
      </c>
      <c r="CC133" s="135"/>
    </row>
    <row r="134" spans="3:81" ht="15" customHeight="1" thickBot="1" x14ac:dyDescent="0.3">
      <c r="C134" s="169"/>
      <c r="D134" s="179"/>
      <c r="E134" s="180"/>
      <c r="F134" s="180"/>
      <c r="G134" s="180"/>
      <c r="H134" s="180"/>
      <c r="I134" s="180"/>
      <c r="J134" s="180"/>
      <c r="K134" s="181"/>
      <c r="L134" s="181"/>
      <c r="M134" s="182"/>
      <c r="N134" s="182"/>
      <c r="O134" s="183"/>
      <c r="P134" s="184"/>
      <c r="Q134" s="193"/>
      <c r="R134" s="194"/>
      <c r="S134" s="195"/>
      <c r="T134" s="195"/>
      <c r="U134" s="195"/>
      <c r="V134" s="195"/>
      <c r="W134" s="195"/>
      <c r="X134" s="195"/>
      <c r="Y134" s="195"/>
      <c r="Z134" s="195"/>
      <c r="AA134" s="195"/>
      <c r="AB134" s="195"/>
      <c r="AC134" s="195"/>
      <c r="AD134" s="195"/>
      <c r="AE134" s="195"/>
      <c r="AF134" s="195"/>
      <c r="AG134" s="195"/>
      <c r="AH134" s="196"/>
      <c r="AI134" s="197" t="s">
        <v>104</v>
      </c>
      <c r="AJ134" s="198" t="s">
        <v>99</v>
      </c>
      <c r="AK134" s="199" t="s">
        <v>21</v>
      </c>
      <c r="AL134" s="199"/>
      <c r="AM134" s="199"/>
      <c r="AN134" s="199"/>
      <c r="AO134" s="199"/>
      <c r="AP134" s="199"/>
      <c r="AQ134" s="199"/>
      <c r="AR134" s="199"/>
      <c r="AS134" s="200">
        <v>6311.24</v>
      </c>
      <c r="AT134" s="200">
        <v>0</v>
      </c>
      <c r="AU134" s="200">
        <v>0</v>
      </c>
      <c r="AV134" s="200">
        <v>0</v>
      </c>
      <c r="AW134" s="201">
        <f>AX134+AY134+AZ134</f>
        <v>0</v>
      </c>
      <c r="AX134" s="202"/>
      <c r="AY134" s="202"/>
      <c r="AZ134" s="203"/>
      <c r="BA134" s="200">
        <f>AS134-AT134-AW134</f>
        <v>6311.24</v>
      </c>
      <c r="BB134" s="200">
        <f>AX134-AU134</f>
        <v>0</v>
      </c>
      <c r="BC134" s="202"/>
      <c r="BD134" s="202"/>
      <c r="BE134" s="207"/>
      <c r="BF134" s="202"/>
      <c r="BG134" s="208"/>
      <c r="BH134" s="213"/>
      <c r="BI134" s="178">
        <v>0</v>
      </c>
      <c r="BJ134" s="192"/>
      <c r="BK134" s="192"/>
      <c r="BM134" s="131" t="str">
        <f>AJ134 &amp; BI134</f>
        <v>Амортизационные отчисления0</v>
      </c>
      <c r="BN134" s="192"/>
      <c r="BO134" s="192"/>
      <c r="BP134" s="192"/>
      <c r="BQ134" s="192"/>
      <c r="CB134" s="131" t="str">
        <f>AJ134 &amp; AK134</f>
        <v>Амортизационные отчислениянет</v>
      </c>
      <c r="CC134" s="135"/>
    </row>
    <row r="135" spans="3:81" ht="15.75" customHeight="1" x14ac:dyDescent="0.25">
      <c r="C135" s="169"/>
      <c r="D135" s="170">
        <v>20</v>
      </c>
      <c r="E135" s="171" t="s">
        <v>136</v>
      </c>
      <c r="F135" s="171" t="s">
        <v>137</v>
      </c>
      <c r="G135" s="171" t="s">
        <v>163</v>
      </c>
      <c r="H135" s="171" t="s">
        <v>139</v>
      </c>
      <c r="I135" s="171" t="s">
        <v>139</v>
      </c>
      <c r="J135" s="171" t="s">
        <v>140</v>
      </c>
      <c r="K135" s="172">
        <v>10</v>
      </c>
      <c r="L135" s="172">
        <v>2030</v>
      </c>
      <c r="M135" s="173" t="s">
        <v>141</v>
      </c>
      <c r="N135" s="173">
        <v>2030</v>
      </c>
      <c r="O135" s="174">
        <v>0</v>
      </c>
      <c r="P135" s="175">
        <v>0</v>
      </c>
      <c r="Q135" s="176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  <c r="AB135" s="177"/>
      <c r="AC135" s="177"/>
      <c r="AD135" s="177"/>
      <c r="AE135" s="177"/>
      <c r="AF135" s="177"/>
      <c r="AG135" s="177"/>
      <c r="AH135" s="177"/>
      <c r="AI135" s="177"/>
      <c r="AJ135" s="177"/>
      <c r="AK135" s="177"/>
      <c r="AL135" s="177"/>
      <c r="AM135" s="177"/>
      <c r="AN135" s="177"/>
      <c r="AO135" s="177"/>
      <c r="AP135" s="177"/>
      <c r="AQ135" s="177"/>
      <c r="AR135" s="177"/>
      <c r="AS135" s="177"/>
      <c r="AT135" s="177"/>
      <c r="AU135" s="177"/>
      <c r="AV135" s="177"/>
      <c r="AW135" s="177"/>
      <c r="AX135" s="177"/>
      <c r="AY135" s="177"/>
      <c r="AZ135" s="177"/>
      <c r="BA135" s="177"/>
      <c r="BB135" s="177"/>
      <c r="BC135" s="177"/>
      <c r="BD135" s="177"/>
      <c r="BE135" s="177"/>
      <c r="BF135" s="177"/>
      <c r="BG135" s="177"/>
      <c r="BH135" s="177"/>
      <c r="BI135" s="178"/>
      <c r="BJ135" s="135"/>
      <c r="BK135" s="135"/>
      <c r="BL135" s="135"/>
      <c r="BM135" s="135"/>
      <c r="BN135" s="135"/>
      <c r="BO135" s="135"/>
    </row>
    <row r="136" spans="3:81" ht="11.25" customHeight="1" x14ac:dyDescent="0.25">
      <c r="C136" s="169"/>
      <c r="D136" s="179"/>
      <c r="E136" s="180"/>
      <c r="F136" s="180"/>
      <c r="G136" s="180"/>
      <c r="H136" s="180"/>
      <c r="I136" s="180"/>
      <c r="J136" s="180"/>
      <c r="K136" s="181"/>
      <c r="L136" s="181"/>
      <c r="M136" s="182"/>
      <c r="N136" s="182"/>
      <c r="O136" s="183"/>
      <c r="P136" s="184"/>
      <c r="Q136" s="185"/>
      <c r="R136" s="186">
        <v>1</v>
      </c>
      <c r="S136" s="187" t="s">
        <v>142</v>
      </c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8"/>
      <c r="AI136" s="189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1"/>
      <c r="AT136" s="191"/>
      <c r="AU136" s="191"/>
      <c r="AV136" s="191"/>
      <c r="AW136" s="191"/>
      <c r="AX136" s="191"/>
      <c r="AY136" s="191"/>
      <c r="AZ136" s="191"/>
      <c r="BA136" s="191"/>
      <c r="BB136" s="191"/>
      <c r="BC136" s="107"/>
      <c r="BD136" s="107"/>
      <c r="BE136" s="107"/>
      <c r="BF136" s="107"/>
      <c r="BG136" s="107"/>
      <c r="BH136" s="107"/>
      <c r="BI136" s="178"/>
      <c r="BJ136" s="192"/>
      <c r="BK136" s="192"/>
      <c r="BL136" s="192"/>
      <c r="BM136" s="135"/>
      <c r="BN136" s="192"/>
      <c r="BO136" s="192"/>
      <c r="BP136" s="192"/>
      <c r="BQ136" s="192"/>
      <c r="BR136" s="192"/>
    </row>
    <row r="137" spans="3:81" ht="17.25" customHeight="1" x14ac:dyDescent="0.25">
      <c r="C137" s="169"/>
      <c r="D137" s="179"/>
      <c r="E137" s="180"/>
      <c r="F137" s="180"/>
      <c r="G137" s="180"/>
      <c r="H137" s="180"/>
      <c r="I137" s="180"/>
      <c r="J137" s="180"/>
      <c r="K137" s="181"/>
      <c r="L137" s="181"/>
      <c r="M137" s="182"/>
      <c r="N137" s="182"/>
      <c r="O137" s="183"/>
      <c r="P137" s="184"/>
      <c r="Q137" s="193"/>
      <c r="R137" s="194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  <c r="AC137" s="195"/>
      <c r="AD137" s="195"/>
      <c r="AE137" s="195"/>
      <c r="AF137" s="195"/>
      <c r="AG137" s="195"/>
      <c r="AH137" s="196"/>
      <c r="AI137" s="197" t="s">
        <v>143</v>
      </c>
      <c r="AJ137" s="198" t="s">
        <v>97</v>
      </c>
      <c r="AK137" s="199" t="s">
        <v>21</v>
      </c>
      <c r="AL137" s="199"/>
      <c r="AM137" s="199"/>
      <c r="AN137" s="199"/>
      <c r="AO137" s="199"/>
      <c r="AP137" s="199"/>
      <c r="AQ137" s="199"/>
      <c r="AR137" s="199"/>
      <c r="AS137" s="200">
        <v>2010.31</v>
      </c>
      <c r="AT137" s="200">
        <v>0</v>
      </c>
      <c r="AU137" s="200">
        <v>0</v>
      </c>
      <c r="AV137" s="200">
        <v>0</v>
      </c>
      <c r="AW137" s="201">
        <f>AX137+AY137+AZ137</f>
        <v>0</v>
      </c>
      <c r="AX137" s="202"/>
      <c r="AY137" s="202"/>
      <c r="AZ137" s="203"/>
      <c r="BA137" s="200">
        <f>AS137-AT137-AW137</f>
        <v>2010.31</v>
      </c>
      <c r="BB137" s="200">
        <f>AX137-AU137</f>
        <v>0</v>
      </c>
      <c r="BC137" s="202"/>
      <c r="BD137" s="202"/>
      <c r="BE137" s="207"/>
      <c r="BF137" s="202"/>
      <c r="BG137" s="208"/>
      <c r="BH137" s="213"/>
      <c r="BI137" s="178">
        <v>0</v>
      </c>
      <c r="BJ137" s="192"/>
      <c r="BK137" s="192"/>
      <c r="BM137" s="131" t="str">
        <f>AJ137 &amp; BI137</f>
        <v>Прибыль направляемая на инвестиции0</v>
      </c>
      <c r="BN137" s="192"/>
      <c r="BO137" s="192"/>
      <c r="BP137" s="192"/>
      <c r="BQ137" s="192"/>
      <c r="CB137" s="131" t="str">
        <f>AJ137 &amp; AK137</f>
        <v>Прибыль направляемая на инвестициинет</v>
      </c>
      <c r="CC137" s="135"/>
    </row>
    <row r="138" spans="3:81" ht="19.5" customHeight="1" x14ac:dyDescent="0.25">
      <c r="C138" s="169"/>
      <c r="D138" s="179"/>
      <c r="E138" s="180"/>
      <c r="F138" s="180"/>
      <c r="G138" s="180"/>
      <c r="H138" s="180"/>
      <c r="I138" s="180"/>
      <c r="J138" s="180"/>
      <c r="K138" s="181"/>
      <c r="L138" s="181"/>
      <c r="M138" s="182"/>
      <c r="N138" s="182"/>
      <c r="O138" s="183"/>
      <c r="P138" s="184"/>
      <c r="Q138" s="193"/>
      <c r="R138" s="194"/>
      <c r="S138" s="195"/>
      <c r="T138" s="195"/>
      <c r="U138" s="195"/>
      <c r="V138" s="195"/>
      <c r="W138" s="195"/>
      <c r="X138" s="195"/>
      <c r="Y138" s="195"/>
      <c r="Z138" s="195"/>
      <c r="AA138" s="195"/>
      <c r="AB138" s="195"/>
      <c r="AC138" s="195"/>
      <c r="AD138" s="195"/>
      <c r="AE138" s="195"/>
      <c r="AF138" s="195"/>
      <c r="AG138" s="195"/>
      <c r="AH138" s="196"/>
      <c r="AI138" s="197" t="s">
        <v>104</v>
      </c>
      <c r="AJ138" s="198" t="s">
        <v>99</v>
      </c>
      <c r="AK138" s="199" t="s">
        <v>21</v>
      </c>
      <c r="AL138" s="199"/>
      <c r="AM138" s="199"/>
      <c r="AN138" s="199"/>
      <c r="AO138" s="199"/>
      <c r="AP138" s="199"/>
      <c r="AQ138" s="199"/>
      <c r="AR138" s="199"/>
      <c r="AS138" s="200">
        <v>5008.99</v>
      </c>
      <c r="AT138" s="200">
        <v>0</v>
      </c>
      <c r="AU138" s="200">
        <v>0</v>
      </c>
      <c r="AV138" s="200">
        <v>0</v>
      </c>
      <c r="AW138" s="201">
        <f>AX138+AY138+AZ138</f>
        <v>0</v>
      </c>
      <c r="AX138" s="202"/>
      <c r="AY138" s="202"/>
      <c r="AZ138" s="203"/>
      <c r="BA138" s="200">
        <f>AS138-AT138-AW138</f>
        <v>5008.99</v>
      </c>
      <c r="BB138" s="200">
        <f>AX138-AU138</f>
        <v>0</v>
      </c>
      <c r="BC138" s="202"/>
      <c r="BD138" s="202"/>
      <c r="BE138" s="207"/>
      <c r="BF138" s="202"/>
      <c r="BG138" s="208"/>
      <c r="BH138" s="213"/>
      <c r="BI138" s="178">
        <v>0</v>
      </c>
      <c r="BJ138" s="192"/>
      <c r="BK138" s="192"/>
      <c r="BM138" s="131" t="str">
        <f>AJ138 &amp; BI138</f>
        <v>Амортизационные отчисления0</v>
      </c>
      <c r="BN138" s="192"/>
      <c r="BO138" s="192"/>
      <c r="BP138" s="192"/>
      <c r="BQ138" s="192"/>
      <c r="CB138" s="131" t="str">
        <f>AJ138 &amp; AK138</f>
        <v>Амортизационные отчислениянет</v>
      </c>
      <c r="CC138" s="135"/>
    </row>
    <row r="139" spans="3:81" x14ac:dyDescent="0.25">
      <c r="C139" s="157"/>
      <c r="D139" s="166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8"/>
      <c r="AI139" s="168"/>
      <c r="AJ139" s="168"/>
      <c r="AK139" s="168"/>
      <c r="AL139" s="168"/>
      <c r="AM139" s="168"/>
      <c r="AN139" s="168"/>
      <c r="AO139" s="168"/>
      <c r="AP139" s="168"/>
      <c r="AQ139" s="168"/>
      <c r="AR139" s="168"/>
      <c r="AS139" s="168"/>
      <c r="AT139" s="168"/>
      <c r="AU139" s="168"/>
      <c r="AV139" s="168"/>
      <c r="AW139" s="168"/>
      <c r="AX139" s="168"/>
      <c r="AY139" s="168"/>
      <c r="AZ139" s="168"/>
      <c r="BA139" s="168"/>
      <c r="BB139" s="168"/>
      <c r="BC139" s="168"/>
      <c r="BD139" s="168"/>
      <c r="BE139" s="168"/>
      <c r="BF139" s="168"/>
      <c r="BG139" s="168"/>
      <c r="BH139" s="168"/>
      <c r="BI139" s="119"/>
    </row>
    <row r="140" spans="3:81" x14ac:dyDescent="0.25"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7"/>
      <c r="AV140" s="107"/>
      <c r="AW140" s="107"/>
      <c r="AX140" s="107"/>
      <c r="AY140" s="107"/>
      <c r="AZ140" s="107"/>
      <c r="BA140" s="107"/>
      <c r="BB140" s="107"/>
      <c r="BC140" s="107"/>
      <c r="BD140" s="107"/>
      <c r="BE140" s="107"/>
      <c r="BF140" s="107"/>
      <c r="BG140" s="107"/>
      <c r="BH140" s="107"/>
    </row>
    <row r="143" spans="3:81" ht="15" x14ac:dyDescent="0.25">
      <c r="D143" s="214" t="s">
        <v>164</v>
      </c>
      <c r="E143" s="215"/>
      <c r="F143" s="215"/>
      <c r="G143" s="215"/>
      <c r="H143" s="215"/>
    </row>
  </sheetData>
  <mergeCells count="747">
    <mergeCell ref="D143:H143"/>
    <mergeCell ref="AB136:AB138"/>
    <mergeCell ref="AC136:AC138"/>
    <mergeCell ref="AD136:AD138"/>
    <mergeCell ref="AE136:AE138"/>
    <mergeCell ref="AF136:AF138"/>
    <mergeCell ref="AG136:AG138"/>
    <mergeCell ref="V136:V138"/>
    <mergeCell ref="W136:W138"/>
    <mergeCell ref="X136:X138"/>
    <mergeCell ref="Y136:Y138"/>
    <mergeCell ref="Z136:Z138"/>
    <mergeCell ref="AA136:AA138"/>
    <mergeCell ref="P135:P138"/>
    <mergeCell ref="Q136:Q138"/>
    <mergeCell ref="R136:R138"/>
    <mergeCell ref="S136:S138"/>
    <mergeCell ref="T136:T138"/>
    <mergeCell ref="U136:U138"/>
    <mergeCell ref="J135:J138"/>
    <mergeCell ref="K135:K138"/>
    <mergeCell ref="L135:L138"/>
    <mergeCell ref="M135:M138"/>
    <mergeCell ref="N135:N138"/>
    <mergeCell ref="O135:O138"/>
    <mergeCell ref="D135:D138"/>
    <mergeCell ref="E135:E138"/>
    <mergeCell ref="F135:F138"/>
    <mergeCell ref="G135:G138"/>
    <mergeCell ref="H135:H138"/>
    <mergeCell ref="I135:I138"/>
    <mergeCell ref="AB132:AB134"/>
    <mergeCell ref="AC132:AC134"/>
    <mergeCell ref="AD132:AD134"/>
    <mergeCell ref="AE132:AE134"/>
    <mergeCell ref="AF132:AF134"/>
    <mergeCell ref="AG132:AG134"/>
    <mergeCell ref="V132:V134"/>
    <mergeCell ref="W132:W134"/>
    <mergeCell ref="X132:X134"/>
    <mergeCell ref="Y132:Y134"/>
    <mergeCell ref="Z132:Z134"/>
    <mergeCell ref="AA132:AA134"/>
    <mergeCell ref="P131:P134"/>
    <mergeCell ref="Q132:Q134"/>
    <mergeCell ref="R132:R134"/>
    <mergeCell ref="S132:S134"/>
    <mergeCell ref="T132:T134"/>
    <mergeCell ref="U132:U134"/>
    <mergeCell ref="J131:J134"/>
    <mergeCell ref="K131:K134"/>
    <mergeCell ref="L131:L134"/>
    <mergeCell ref="M131:M134"/>
    <mergeCell ref="N131:N134"/>
    <mergeCell ref="O131:O134"/>
    <mergeCell ref="D131:D134"/>
    <mergeCell ref="E131:E134"/>
    <mergeCell ref="F131:F134"/>
    <mergeCell ref="G131:G134"/>
    <mergeCell ref="H131:H134"/>
    <mergeCell ref="I131:I134"/>
    <mergeCell ref="AB128:AB130"/>
    <mergeCell ref="AC128:AC130"/>
    <mergeCell ref="AD128:AD130"/>
    <mergeCell ref="AE128:AE130"/>
    <mergeCell ref="AF128:AF130"/>
    <mergeCell ref="AG128:AG130"/>
    <mergeCell ref="V128:V130"/>
    <mergeCell ref="W128:W130"/>
    <mergeCell ref="X128:X130"/>
    <mergeCell ref="Y128:Y130"/>
    <mergeCell ref="Z128:Z130"/>
    <mergeCell ref="AA128:AA130"/>
    <mergeCell ref="P127:P130"/>
    <mergeCell ref="Q128:Q130"/>
    <mergeCell ref="R128:R130"/>
    <mergeCell ref="S128:S130"/>
    <mergeCell ref="T128:T130"/>
    <mergeCell ref="U128:U130"/>
    <mergeCell ref="J127:J130"/>
    <mergeCell ref="K127:K130"/>
    <mergeCell ref="L127:L130"/>
    <mergeCell ref="M127:M130"/>
    <mergeCell ref="N127:N130"/>
    <mergeCell ref="O127:O130"/>
    <mergeCell ref="D127:D130"/>
    <mergeCell ref="E127:E130"/>
    <mergeCell ref="F127:F130"/>
    <mergeCell ref="G127:G130"/>
    <mergeCell ref="H127:H130"/>
    <mergeCell ref="I127:I130"/>
    <mergeCell ref="AB125:AB126"/>
    <mergeCell ref="AC125:AC126"/>
    <mergeCell ref="AD125:AD126"/>
    <mergeCell ref="AE125:AE126"/>
    <mergeCell ref="AF125:AF126"/>
    <mergeCell ref="AG125:AG126"/>
    <mergeCell ref="V125:V126"/>
    <mergeCell ref="W125:W126"/>
    <mergeCell ref="X125:X126"/>
    <mergeCell ref="Y125:Y126"/>
    <mergeCell ref="Z125:Z126"/>
    <mergeCell ref="AA125:AA126"/>
    <mergeCell ref="P124:P126"/>
    <mergeCell ref="Q125:Q126"/>
    <mergeCell ref="R125:R126"/>
    <mergeCell ref="S125:S126"/>
    <mergeCell ref="T125:T126"/>
    <mergeCell ref="U125:U126"/>
    <mergeCell ref="J124:J126"/>
    <mergeCell ref="K124:K126"/>
    <mergeCell ref="L124:L126"/>
    <mergeCell ref="M124:M126"/>
    <mergeCell ref="N124:N126"/>
    <mergeCell ref="O124:O126"/>
    <mergeCell ref="D124:D126"/>
    <mergeCell ref="E124:E126"/>
    <mergeCell ref="F124:F126"/>
    <mergeCell ref="G124:G126"/>
    <mergeCell ref="H124:H126"/>
    <mergeCell ref="I124:I126"/>
    <mergeCell ref="AB121:AB123"/>
    <mergeCell ref="AC121:AC123"/>
    <mergeCell ref="AD121:AD123"/>
    <mergeCell ref="AE121:AE123"/>
    <mergeCell ref="AF121:AF123"/>
    <mergeCell ref="AG121:AG123"/>
    <mergeCell ref="V121:V123"/>
    <mergeCell ref="W121:W123"/>
    <mergeCell ref="X121:X123"/>
    <mergeCell ref="Y121:Y123"/>
    <mergeCell ref="Z121:Z123"/>
    <mergeCell ref="AA121:AA123"/>
    <mergeCell ref="P120:P123"/>
    <mergeCell ref="Q121:Q123"/>
    <mergeCell ref="R121:R123"/>
    <mergeCell ref="S121:S123"/>
    <mergeCell ref="T121:T123"/>
    <mergeCell ref="U121:U123"/>
    <mergeCell ref="J120:J123"/>
    <mergeCell ref="K120:K123"/>
    <mergeCell ref="L120:L123"/>
    <mergeCell ref="M120:M123"/>
    <mergeCell ref="N120:N123"/>
    <mergeCell ref="O120:O123"/>
    <mergeCell ref="D120:D123"/>
    <mergeCell ref="E120:E123"/>
    <mergeCell ref="F120:F123"/>
    <mergeCell ref="G120:G123"/>
    <mergeCell ref="H120:H123"/>
    <mergeCell ref="I120:I123"/>
    <mergeCell ref="AB117:AB119"/>
    <mergeCell ref="AC117:AC119"/>
    <mergeCell ref="AD117:AD119"/>
    <mergeCell ref="AE117:AE119"/>
    <mergeCell ref="AF117:AF119"/>
    <mergeCell ref="AG117:AG119"/>
    <mergeCell ref="V117:V119"/>
    <mergeCell ref="W117:W119"/>
    <mergeCell ref="X117:X119"/>
    <mergeCell ref="Y117:Y119"/>
    <mergeCell ref="Z117:Z119"/>
    <mergeCell ref="AA117:AA119"/>
    <mergeCell ref="P116:P119"/>
    <mergeCell ref="Q117:Q119"/>
    <mergeCell ref="R117:R119"/>
    <mergeCell ref="S117:S119"/>
    <mergeCell ref="T117:T119"/>
    <mergeCell ref="U117:U119"/>
    <mergeCell ref="J116:J119"/>
    <mergeCell ref="K116:K119"/>
    <mergeCell ref="L116:L119"/>
    <mergeCell ref="M116:M119"/>
    <mergeCell ref="N116:N119"/>
    <mergeCell ref="O116:O119"/>
    <mergeCell ref="D116:D119"/>
    <mergeCell ref="E116:E119"/>
    <mergeCell ref="F116:F119"/>
    <mergeCell ref="G116:G119"/>
    <mergeCell ref="H116:H119"/>
    <mergeCell ref="I116:I119"/>
    <mergeCell ref="AB113:AB115"/>
    <mergeCell ref="AC113:AC115"/>
    <mergeCell ref="AD113:AD115"/>
    <mergeCell ref="AE113:AE115"/>
    <mergeCell ref="AF113:AF115"/>
    <mergeCell ref="AG113:AG115"/>
    <mergeCell ref="V113:V115"/>
    <mergeCell ref="W113:W115"/>
    <mergeCell ref="X113:X115"/>
    <mergeCell ref="Y113:Y115"/>
    <mergeCell ref="Z113:Z115"/>
    <mergeCell ref="AA113:AA115"/>
    <mergeCell ref="P112:P115"/>
    <mergeCell ref="Q113:Q115"/>
    <mergeCell ref="R113:R115"/>
    <mergeCell ref="S113:S115"/>
    <mergeCell ref="T113:T115"/>
    <mergeCell ref="U113:U115"/>
    <mergeCell ref="J112:J115"/>
    <mergeCell ref="K112:K115"/>
    <mergeCell ref="L112:L115"/>
    <mergeCell ref="M112:M115"/>
    <mergeCell ref="N112:N115"/>
    <mergeCell ref="O112:O115"/>
    <mergeCell ref="D112:D115"/>
    <mergeCell ref="E112:E115"/>
    <mergeCell ref="F112:F115"/>
    <mergeCell ref="G112:G115"/>
    <mergeCell ref="H112:H115"/>
    <mergeCell ref="I112:I115"/>
    <mergeCell ref="AB109:AB111"/>
    <mergeCell ref="AC109:AC111"/>
    <mergeCell ref="AD109:AD111"/>
    <mergeCell ref="AE109:AE111"/>
    <mergeCell ref="AF109:AF111"/>
    <mergeCell ref="AG109:AG111"/>
    <mergeCell ref="V109:V111"/>
    <mergeCell ref="W109:W111"/>
    <mergeCell ref="X109:X111"/>
    <mergeCell ref="Y109:Y111"/>
    <mergeCell ref="Z109:Z111"/>
    <mergeCell ref="AA109:AA111"/>
    <mergeCell ref="P108:P111"/>
    <mergeCell ref="Q109:Q111"/>
    <mergeCell ref="R109:R111"/>
    <mergeCell ref="S109:S111"/>
    <mergeCell ref="T109:T111"/>
    <mergeCell ref="U109:U111"/>
    <mergeCell ref="J108:J111"/>
    <mergeCell ref="K108:K111"/>
    <mergeCell ref="L108:L111"/>
    <mergeCell ref="M108:M111"/>
    <mergeCell ref="N108:N111"/>
    <mergeCell ref="O108:O111"/>
    <mergeCell ref="D108:D111"/>
    <mergeCell ref="E108:E111"/>
    <mergeCell ref="F108:F111"/>
    <mergeCell ref="G108:G111"/>
    <mergeCell ref="H108:H111"/>
    <mergeCell ref="I108:I111"/>
    <mergeCell ref="AB106:AB107"/>
    <mergeCell ref="AC106:AC107"/>
    <mergeCell ref="AD106:AD107"/>
    <mergeCell ref="AE106:AE107"/>
    <mergeCell ref="AF106:AF107"/>
    <mergeCell ref="AG106:AG107"/>
    <mergeCell ref="V106:V107"/>
    <mergeCell ref="W106:W107"/>
    <mergeCell ref="X106:X107"/>
    <mergeCell ref="Y106:Y107"/>
    <mergeCell ref="Z106:Z107"/>
    <mergeCell ref="AA106:AA107"/>
    <mergeCell ref="P105:P107"/>
    <mergeCell ref="Q106:Q107"/>
    <mergeCell ref="R106:R107"/>
    <mergeCell ref="S106:S107"/>
    <mergeCell ref="T106:T107"/>
    <mergeCell ref="U106:U107"/>
    <mergeCell ref="J105:J107"/>
    <mergeCell ref="K105:K107"/>
    <mergeCell ref="L105:L107"/>
    <mergeCell ref="M105:M107"/>
    <mergeCell ref="N105:N107"/>
    <mergeCell ref="O105:O107"/>
    <mergeCell ref="D105:D107"/>
    <mergeCell ref="E105:E107"/>
    <mergeCell ref="F105:F107"/>
    <mergeCell ref="G105:G107"/>
    <mergeCell ref="H105:H107"/>
    <mergeCell ref="I105:I107"/>
    <mergeCell ref="AB102:AB104"/>
    <mergeCell ref="AC102:AC104"/>
    <mergeCell ref="AD102:AD104"/>
    <mergeCell ref="AE102:AE104"/>
    <mergeCell ref="AF102:AF104"/>
    <mergeCell ref="AG102:AG104"/>
    <mergeCell ref="V102:V104"/>
    <mergeCell ref="W102:W104"/>
    <mergeCell ref="X102:X104"/>
    <mergeCell ref="Y102:Y104"/>
    <mergeCell ref="Z102:Z104"/>
    <mergeCell ref="AA102:AA104"/>
    <mergeCell ref="P101:P104"/>
    <mergeCell ref="Q102:Q104"/>
    <mergeCell ref="R102:R104"/>
    <mergeCell ref="S102:S104"/>
    <mergeCell ref="T102:T104"/>
    <mergeCell ref="U102:U104"/>
    <mergeCell ref="J101:J104"/>
    <mergeCell ref="K101:K104"/>
    <mergeCell ref="L101:L104"/>
    <mergeCell ref="M101:M104"/>
    <mergeCell ref="N101:N104"/>
    <mergeCell ref="O101:O104"/>
    <mergeCell ref="D101:D104"/>
    <mergeCell ref="E101:E104"/>
    <mergeCell ref="F101:F104"/>
    <mergeCell ref="G101:G104"/>
    <mergeCell ref="H101:H104"/>
    <mergeCell ref="I101:I104"/>
    <mergeCell ref="AB98:AB100"/>
    <mergeCell ref="AC98:AC100"/>
    <mergeCell ref="AD98:AD100"/>
    <mergeCell ref="AE98:AE100"/>
    <mergeCell ref="AF98:AF100"/>
    <mergeCell ref="AG98:AG100"/>
    <mergeCell ref="V98:V100"/>
    <mergeCell ref="W98:W100"/>
    <mergeCell ref="X98:X100"/>
    <mergeCell ref="Y98:Y100"/>
    <mergeCell ref="Z98:Z100"/>
    <mergeCell ref="AA98:AA100"/>
    <mergeCell ref="P97:P100"/>
    <mergeCell ref="Q98:Q100"/>
    <mergeCell ref="R98:R100"/>
    <mergeCell ref="S98:S100"/>
    <mergeCell ref="T98:T100"/>
    <mergeCell ref="U98:U100"/>
    <mergeCell ref="J97:J100"/>
    <mergeCell ref="K97:K100"/>
    <mergeCell ref="L97:L100"/>
    <mergeCell ref="M97:M100"/>
    <mergeCell ref="N97:N100"/>
    <mergeCell ref="O97:O100"/>
    <mergeCell ref="D97:D100"/>
    <mergeCell ref="E97:E100"/>
    <mergeCell ref="F97:F100"/>
    <mergeCell ref="G97:G100"/>
    <mergeCell ref="H97:H100"/>
    <mergeCell ref="I97:I100"/>
    <mergeCell ref="AB94:AB96"/>
    <mergeCell ref="AC94:AC96"/>
    <mergeCell ref="AD94:AD96"/>
    <mergeCell ref="AE94:AE96"/>
    <mergeCell ref="AF94:AF96"/>
    <mergeCell ref="AG94:AG96"/>
    <mergeCell ref="V94:V96"/>
    <mergeCell ref="W94:W96"/>
    <mergeCell ref="X94:X96"/>
    <mergeCell ref="Y94:Y96"/>
    <mergeCell ref="Z94:Z96"/>
    <mergeCell ref="AA94:AA96"/>
    <mergeCell ref="P93:P96"/>
    <mergeCell ref="Q94:Q96"/>
    <mergeCell ref="R94:R96"/>
    <mergeCell ref="S94:S96"/>
    <mergeCell ref="T94:T96"/>
    <mergeCell ref="U94:U96"/>
    <mergeCell ref="J93:J96"/>
    <mergeCell ref="K93:K96"/>
    <mergeCell ref="L93:L96"/>
    <mergeCell ref="M93:M96"/>
    <mergeCell ref="N93:N96"/>
    <mergeCell ref="O93:O96"/>
    <mergeCell ref="D93:D96"/>
    <mergeCell ref="E93:E96"/>
    <mergeCell ref="F93:F96"/>
    <mergeCell ref="G93:G96"/>
    <mergeCell ref="H93:H96"/>
    <mergeCell ref="I93:I96"/>
    <mergeCell ref="AB91:AB92"/>
    <mergeCell ref="AC91:AC92"/>
    <mergeCell ref="AD91:AD92"/>
    <mergeCell ref="AE91:AE92"/>
    <mergeCell ref="AF91:AF92"/>
    <mergeCell ref="AG91:AG92"/>
    <mergeCell ref="V91:V92"/>
    <mergeCell ref="W91:W92"/>
    <mergeCell ref="X91:X92"/>
    <mergeCell ref="Y91:Y92"/>
    <mergeCell ref="Z91:Z92"/>
    <mergeCell ref="AA91:AA92"/>
    <mergeCell ref="P90:P92"/>
    <mergeCell ref="Q91:Q92"/>
    <mergeCell ref="R91:R92"/>
    <mergeCell ref="S91:S92"/>
    <mergeCell ref="T91:T92"/>
    <mergeCell ref="U91:U92"/>
    <mergeCell ref="J90:J92"/>
    <mergeCell ref="K90:K92"/>
    <mergeCell ref="L90:L92"/>
    <mergeCell ref="M90:M92"/>
    <mergeCell ref="N90:N92"/>
    <mergeCell ref="O90:O92"/>
    <mergeCell ref="D90:D92"/>
    <mergeCell ref="E90:E92"/>
    <mergeCell ref="F90:F92"/>
    <mergeCell ref="G90:G92"/>
    <mergeCell ref="H90:H92"/>
    <mergeCell ref="I90:I92"/>
    <mergeCell ref="AB88:AB89"/>
    <mergeCell ref="AC88:AC89"/>
    <mergeCell ref="AD88:AD89"/>
    <mergeCell ref="AE88:AE89"/>
    <mergeCell ref="AF88:AF89"/>
    <mergeCell ref="AG88:AG89"/>
    <mergeCell ref="V88:V89"/>
    <mergeCell ref="W88:W89"/>
    <mergeCell ref="X88:X89"/>
    <mergeCell ref="Y88:Y89"/>
    <mergeCell ref="Z88:Z89"/>
    <mergeCell ref="AA88:AA89"/>
    <mergeCell ref="P87:P89"/>
    <mergeCell ref="Q88:Q89"/>
    <mergeCell ref="R88:R89"/>
    <mergeCell ref="S88:S89"/>
    <mergeCell ref="T88:T89"/>
    <mergeCell ref="U88:U89"/>
    <mergeCell ref="J87:J89"/>
    <mergeCell ref="K87:K89"/>
    <mergeCell ref="L87:L89"/>
    <mergeCell ref="M87:M89"/>
    <mergeCell ref="N87:N89"/>
    <mergeCell ref="O87:O89"/>
    <mergeCell ref="D87:D89"/>
    <mergeCell ref="E87:E89"/>
    <mergeCell ref="F87:F89"/>
    <mergeCell ref="G87:G89"/>
    <mergeCell ref="H87:H89"/>
    <mergeCell ref="I87:I89"/>
    <mergeCell ref="AB84:AB86"/>
    <mergeCell ref="AC84:AC86"/>
    <mergeCell ref="AD84:AD86"/>
    <mergeCell ref="AE84:AE86"/>
    <mergeCell ref="AF84:AF86"/>
    <mergeCell ref="AG84:AG86"/>
    <mergeCell ref="V84:V86"/>
    <mergeCell ref="W84:W86"/>
    <mergeCell ref="X84:X86"/>
    <mergeCell ref="Y84:Y86"/>
    <mergeCell ref="Z84:Z86"/>
    <mergeCell ref="AA84:AA86"/>
    <mergeCell ref="P83:P86"/>
    <mergeCell ref="Q84:Q86"/>
    <mergeCell ref="R84:R86"/>
    <mergeCell ref="S84:S86"/>
    <mergeCell ref="T84:T86"/>
    <mergeCell ref="U84:U86"/>
    <mergeCell ref="J83:J86"/>
    <mergeCell ref="K83:K86"/>
    <mergeCell ref="L83:L86"/>
    <mergeCell ref="M83:M86"/>
    <mergeCell ref="N83:N86"/>
    <mergeCell ref="O83:O86"/>
    <mergeCell ref="D83:D86"/>
    <mergeCell ref="E83:E86"/>
    <mergeCell ref="F83:F86"/>
    <mergeCell ref="G83:G86"/>
    <mergeCell ref="H83:H86"/>
    <mergeCell ref="I83:I86"/>
    <mergeCell ref="AB80:AB82"/>
    <mergeCell ref="AC80:AC82"/>
    <mergeCell ref="AD80:AD82"/>
    <mergeCell ref="AE80:AE82"/>
    <mergeCell ref="AF80:AF82"/>
    <mergeCell ref="AG80:AG82"/>
    <mergeCell ref="V80:V82"/>
    <mergeCell ref="W80:W82"/>
    <mergeCell ref="X80:X82"/>
    <mergeCell ref="Y80:Y82"/>
    <mergeCell ref="Z80:Z82"/>
    <mergeCell ref="AA80:AA82"/>
    <mergeCell ref="P79:P82"/>
    <mergeCell ref="Q80:Q82"/>
    <mergeCell ref="R80:R82"/>
    <mergeCell ref="S80:S82"/>
    <mergeCell ref="T80:T82"/>
    <mergeCell ref="U80:U82"/>
    <mergeCell ref="J79:J82"/>
    <mergeCell ref="K79:K82"/>
    <mergeCell ref="L79:L82"/>
    <mergeCell ref="M79:M82"/>
    <mergeCell ref="N79:N82"/>
    <mergeCell ref="O79:O82"/>
    <mergeCell ref="D79:D82"/>
    <mergeCell ref="E79:E82"/>
    <mergeCell ref="F79:F82"/>
    <mergeCell ref="G79:G82"/>
    <mergeCell ref="H79:H82"/>
    <mergeCell ref="I79:I82"/>
    <mergeCell ref="AB76:AB78"/>
    <mergeCell ref="AC76:AC78"/>
    <mergeCell ref="AD76:AD78"/>
    <mergeCell ref="AE76:AE78"/>
    <mergeCell ref="AF76:AF78"/>
    <mergeCell ref="AG76:AG78"/>
    <mergeCell ref="V76:V78"/>
    <mergeCell ref="W76:W78"/>
    <mergeCell ref="X76:X78"/>
    <mergeCell ref="Y76:Y78"/>
    <mergeCell ref="Z76:Z78"/>
    <mergeCell ref="AA76:AA78"/>
    <mergeCell ref="P75:P78"/>
    <mergeCell ref="Q76:Q78"/>
    <mergeCell ref="R76:R78"/>
    <mergeCell ref="S76:S78"/>
    <mergeCell ref="T76:T78"/>
    <mergeCell ref="U76:U78"/>
    <mergeCell ref="J75:J78"/>
    <mergeCell ref="K75:K78"/>
    <mergeCell ref="L75:L78"/>
    <mergeCell ref="M75:M78"/>
    <mergeCell ref="N75:N78"/>
    <mergeCell ref="O75:O78"/>
    <mergeCell ref="D75:D78"/>
    <mergeCell ref="E75:E78"/>
    <mergeCell ref="F75:F78"/>
    <mergeCell ref="G75:G78"/>
    <mergeCell ref="H75:H78"/>
    <mergeCell ref="I75:I78"/>
    <mergeCell ref="AB73:AB74"/>
    <mergeCell ref="AC73:AC74"/>
    <mergeCell ref="AD73:AD74"/>
    <mergeCell ref="AE73:AE74"/>
    <mergeCell ref="AF73:AF74"/>
    <mergeCell ref="AG73:AG74"/>
    <mergeCell ref="V73:V74"/>
    <mergeCell ref="W73:W74"/>
    <mergeCell ref="X73:X74"/>
    <mergeCell ref="Y73:Y74"/>
    <mergeCell ref="Z73:Z74"/>
    <mergeCell ref="AA73:AA74"/>
    <mergeCell ref="P72:P74"/>
    <mergeCell ref="Q73:Q74"/>
    <mergeCell ref="R73:R74"/>
    <mergeCell ref="S73:S74"/>
    <mergeCell ref="T73:T74"/>
    <mergeCell ref="U73:U74"/>
    <mergeCell ref="J72:J74"/>
    <mergeCell ref="K72:K74"/>
    <mergeCell ref="L72:L74"/>
    <mergeCell ref="M72:M74"/>
    <mergeCell ref="N72:N74"/>
    <mergeCell ref="O72:O74"/>
    <mergeCell ref="D72:D74"/>
    <mergeCell ref="E72:E74"/>
    <mergeCell ref="F72:F74"/>
    <mergeCell ref="G72:G74"/>
    <mergeCell ref="H72:H74"/>
    <mergeCell ref="I72:I74"/>
    <mergeCell ref="AB70:AB71"/>
    <mergeCell ref="AC70:AC71"/>
    <mergeCell ref="AD70:AD71"/>
    <mergeCell ref="AE70:AE71"/>
    <mergeCell ref="AF70:AF71"/>
    <mergeCell ref="AG70:AG71"/>
    <mergeCell ref="V70:V71"/>
    <mergeCell ref="W70:W71"/>
    <mergeCell ref="X70:X71"/>
    <mergeCell ref="Y70:Y71"/>
    <mergeCell ref="Z70:Z71"/>
    <mergeCell ref="AA70:AA71"/>
    <mergeCell ref="P69:P71"/>
    <mergeCell ref="Q70:Q71"/>
    <mergeCell ref="R70:R71"/>
    <mergeCell ref="S70:S71"/>
    <mergeCell ref="T70:T71"/>
    <mergeCell ref="U70:U71"/>
    <mergeCell ref="J69:J71"/>
    <mergeCell ref="K69:K71"/>
    <mergeCell ref="L69:L71"/>
    <mergeCell ref="M69:M71"/>
    <mergeCell ref="N69:N71"/>
    <mergeCell ref="O69:O71"/>
    <mergeCell ref="AD66:AD68"/>
    <mergeCell ref="AE66:AE68"/>
    <mergeCell ref="AF66:AF68"/>
    <mergeCell ref="AG66:AG68"/>
    <mergeCell ref="D69:D71"/>
    <mergeCell ref="E69:E71"/>
    <mergeCell ref="F69:F71"/>
    <mergeCell ref="G69:G71"/>
    <mergeCell ref="H69:H71"/>
    <mergeCell ref="I69:I71"/>
    <mergeCell ref="X66:X68"/>
    <mergeCell ref="Y66:Y68"/>
    <mergeCell ref="Z66:Z68"/>
    <mergeCell ref="AA66:AA68"/>
    <mergeCell ref="AB66:AB68"/>
    <mergeCell ref="AC66:AC68"/>
    <mergeCell ref="R66:R68"/>
    <mergeCell ref="S66:S68"/>
    <mergeCell ref="T66:T68"/>
    <mergeCell ref="U66:U68"/>
    <mergeCell ref="V66:V68"/>
    <mergeCell ref="W66:W68"/>
    <mergeCell ref="L65:L68"/>
    <mergeCell ref="M65:M68"/>
    <mergeCell ref="N65:N68"/>
    <mergeCell ref="O65:O68"/>
    <mergeCell ref="P65:P68"/>
    <mergeCell ref="Q66:Q68"/>
    <mergeCell ref="BC61:BF61"/>
    <mergeCell ref="BG61:BH61"/>
    <mergeCell ref="D65:D68"/>
    <mergeCell ref="E65:E68"/>
    <mergeCell ref="F65:F68"/>
    <mergeCell ref="G65:G68"/>
    <mergeCell ref="H65:H68"/>
    <mergeCell ref="I65:I68"/>
    <mergeCell ref="J65:J68"/>
    <mergeCell ref="K65:K68"/>
    <mergeCell ref="AW61:AW62"/>
    <mergeCell ref="AX61:AX62"/>
    <mergeCell ref="AY61:AY62"/>
    <mergeCell ref="AZ61:AZ62"/>
    <mergeCell ref="BA61:BA62"/>
    <mergeCell ref="BB61:BB62"/>
    <mergeCell ref="AQ61:AQ62"/>
    <mergeCell ref="AR61:AR62"/>
    <mergeCell ref="AS61:AS62"/>
    <mergeCell ref="AT61:AT62"/>
    <mergeCell ref="AU61:AU62"/>
    <mergeCell ref="AV61:AV62"/>
    <mergeCell ref="AK61:AK62"/>
    <mergeCell ref="AL61:AL62"/>
    <mergeCell ref="AM61:AM62"/>
    <mergeCell ref="AN61:AN62"/>
    <mergeCell ref="AO61:AO62"/>
    <mergeCell ref="AP61:AP62"/>
    <mergeCell ref="T61:T62"/>
    <mergeCell ref="U61:U62"/>
    <mergeCell ref="V61:AB61"/>
    <mergeCell ref="AC61:AG61"/>
    <mergeCell ref="AI61:AI62"/>
    <mergeCell ref="AJ61:AJ62"/>
    <mergeCell ref="K61:K62"/>
    <mergeCell ref="L61:L62"/>
    <mergeCell ref="M61:N61"/>
    <mergeCell ref="O61:P61"/>
    <mergeCell ref="R61:R62"/>
    <mergeCell ref="S61:S62"/>
    <mergeCell ref="AZ54:AZ55"/>
    <mergeCell ref="BA54:BA55"/>
    <mergeCell ref="BB54:BB55"/>
    <mergeCell ref="BC54:BF54"/>
    <mergeCell ref="BG54:BH54"/>
    <mergeCell ref="D61:D62"/>
    <mergeCell ref="E61:E62"/>
    <mergeCell ref="F61:F62"/>
    <mergeCell ref="G61:G62"/>
    <mergeCell ref="H61:J61"/>
    <mergeCell ref="AT54:AT55"/>
    <mergeCell ref="AU54:AU55"/>
    <mergeCell ref="AV54:AV55"/>
    <mergeCell ref="AW54:AW55"/>
    <mergeCell ref="AX54:AX55"/>
    <mergeCell ref="AY54:AY55"/>
    <mergeCell ref="AN54:AN55"/>
    <mergeCell ref="AO54:AO55"/>
    <mergeCell ref="AP54:AP55"/>
    <mergeCell ref="AQ54:AQ55"/>
    <mergeCell ref="AR54:AR55"/>
    <mergeCell ref="AS54:AS55"/>
    <mergeCell ref="AC54:AG54"/>
    <mergeCell ref="AI54:AI55"/>
    <mergeCell ref="AJ54:AJ55"/>
    <mergeCell ref="AK54:AK55"/>
    <mergeCell ref="AL54:AL55"/>
    <mergeCell ref="AM54:AM55"/>
    <mergeCell ref="O54:P54"/>
    <mergeCell ref="R54:R55"/>
    <mergeCell ref="S54:S55"/>
    <mergeCell ref="T54:T55"/>
    <mergeCell ref="U54:U55"/>
    <mergeCell ref="V54:AB54"/>
    <mergeCell ref="BC47:BF47"/>
    <mergeCell ref="BG47:BH47"/>
    <mergeCell ref="D54:D55"/>
    <mergeCell ref="E54:E55"/>
    <mergeCell ref="F54:F55"/>
    <mergeCell ref="G54:G55"/>
    <mergeCell ref="H54:J54"/>
    <mergeCell ref="K54:K55"/>
    <mergeCell ref="L54:L55"/>
    <mergeCell ref="M54:N54"/>
    <mergeCell ref="AW47:AW48"/>
    <mergeCell ref="AX47:AX48"/>
    <mergeCell ref="AY47:AY48"/>
    <mergeCell ref="AZ47:AZ48"/>
    <mergeCell ref="BA47:BA48"/>
    <mergeCell ref="BB47:BB48"/>
    <mergeCell ref="AQ47:AQ48"/>
    <mergeCell ref="AR47:AR48"/>
    <mergeCell ref="AS47:AS48"/>
    <mergeCell ref="AT47:AT48"/>
    <mergeCell ref="AU47:AU48"/>
    <mergeCell ref="AV47:AV48"/>
    <mergeCell ref="AK47:AK48"/>
    <mergeCell ref="AL47:AL48"/>
    <mergeCell ref="AM47:AM48"/>
    <mergeCell ref="AN47:AN48"/>
    <mergeCell ref="AO47:AO48"/>
    <mergeCell ref="AP47:AP48"/>
    <mergeCell ref="T47:T48"/>
    <mergeCell ref="U47:U48"/>
    <mergeCell ref="V47:AB47"/>
    <mergeCell ref="AC47:AG47"/>
    <mergeCell ref="AI47:AI48"/>
    <mergeCell ref="AJ47:AJ48"/>
    <mergeCell ref="K47:K48"/>
    <mergeCell ref="L47:L48"/>
    <mergeCell ref="M47:N47"/>
    <mergeCell ref="O47:P47"/>
    <mergeCell ref="R47:R48"/>
    <mergeCell ref="S47:S48"/>
    <mergeCell ref="AX7:AX8"/>
    <mergeCell ref="AY7:AY8"/>
    <mergeCell ref="AZ7:AZ8"/>
    <mergeCell ref="BA7:BA8"/>
    <mergeCell ref="BB7:BC7"/>
    <mergeCell ref="D47:D48"/>
    <mergeCell ref="E47:E48"/>
    <mergeCell ref="F47:F48"/>
    <mergeCell ref="G47:G48"/>
    <mergeCell ref="H47:J47"/>
    <mergeCell ref="AR7:AR8"/>
    <mergeCell ref="AS7:AS8"/>
    <mergeCell ref="AT7:AT8"/>
    <mergeCell ref="AU7:AU8"/>
    <mergeCell ref="AV7:AV8"/>
    <mergeCell ref="AW7:AW8"/>
    <mergeCell ref="AL7:AL8"/>
    <mergeCell ref="AM7:AM8"/>
    <mergeCell ref="AN7:AN8"/>
    <mergeCell ref="AO7:AO8"/>
    <mergeCell ref="AP7:AP8"/>
    <mergeCell ref="AQ7:AQ8"/>
    <mergeCell ref="U7:U8"/>
    <mergeCell ref="V7:AB7"/>
    <mergeCell ref="AC7:AG7"/>
    <mergeCell ref="AI7:AI8"/>
    <mergeCell ref="AJ7:AJ8"/>
    <mergeCell ref="AK7:AK8"/>
    <mergeCell ref="L7:L8"/>
    <mergeCell ref="M7:N7"/>
    <mergeCell ref="O7:P7"/>
    <mergeCell ref="R7:R8"/>
    <mergeCell ref="S7:S8"/>
    <mergeCell ref="T7:T8"/>
    <mergeCell ref="D7:D8"/>
    <mergeCell ref="E7:E8"/>
    <mergeCell ref="F7:F8"/>
    <mergeCell ref="G7:G8"/>
    <mergeCell ref="H7:J7"/>
    <mergeCell ref="K7:K8"/>
  </mergeCells>
  <dataValidations count="7">
    <dataValidation type="list" allowBlank="1" showInputMessage="1" showErrorMessage="1" errorTitle="Ошибка" error="Выберите значение из списка" prompt="Выберите значение из списка" sqref="N65:N138">
      <formula1>all_year_list</formula1>
    </dataValidation>
    <dataValidation type="list" allowBlank="1" showInputMessage="1" showErrorMessage="1" errorTitle="Ошибка" error="Выберите значение из списка" prompt="Выберите значение из списка" sqref="M65:M138">
      <formula1>month_list</formula1>
    </dataValidation>
    <dataValidation type="textLength" operator="lessThanOrEqual" allowBlank="1" showInputMessage="1" showErrorMessage="1" errorTitle="Ошибка" error="Допускается ввод не более 900 символов!" sqref="AH133:AI134 AH71:AI71 AH74:AI74 AH67:AI68 AH77:AI78 AH81:AI82 AH89:AI89 AH92:AI92 AH85:AI86 AH95:AI96 AH99:AI100 AH107:AI107 AH103:AI104 AH110:AI111 AH114:AI115 AH118:AI119 AH126:AI126 AH122:AI123 AH129:AI130 AH137:AI138">
      <formula1>900</formula1>
    </dataValidation>
    <dataValidation type="decimal" allowBlank="1" showInputMessage="1" showErrorMessage="1" error="Введите действительное число от 0 до 100!" sqref="Q66:R66 Q70:R70 Q73:R73 Q76:R76 Q80:R80 Q84:R84 Q88:R88 Q91:R91 Q94:R94 Q98:R98 Q102:R102 Q106:R106 Q109:R109 Q113:R113 Q117:R117 Q121:R121 Q125:R125 Q128:R128 Q132:R132 Q136:R136 O65:P138">
      <formula1>0</formula1>
      <formula2>100</formula2>
    </dataValidation>
    <dataValidation type="decimal" allowBlank="1" showErrorMessage="1" errorTitle="Ошибка" error="Допускается ввод только неотрицательных чисел!" sqref="BC122:BD123 BF71 BF74 BC67:BD68 BC77:BD78 BC81:BD82 BF89 BF92 BC85:BD86 BC95:BD96 BC99:BD100 BF107 BC103:BD104 BC110:BD111 BC114:BD115 BC118:BD119 BF126 BF122:BF123 BC129:BD130 BC133:BD134 BF129:BF130 AX71:AZ71 AX74:AZ74 BF67:BF68 BF77:BF78 BF81:BF82 AX89:AZ89 AX92:AZ92 BF85:BF86 BF95:BF96 BF99:BF100 AX107:AZ107 BF103:BF104 BF110:BF111 BF114:BF115 BF118:BF119 AX126:AZ126 AX122:AZ123 AX129:AZ130 BF133:BF134 AX133:AZ134 BC71:BD71 BC74:BD74 AX67:AZ68 AX77:AZ78 AX81:AZ82 BC89:BD89 BC92:BD92 AX85:AZ86 AX95:AZ96 AX99:AZ100 BC107:BD107 AX103:AZ104 AX110:AZ111 AX114:AZ115 AX118:AZ119 BC126:BD126 BC137:BD138 BF137:BF138 AX137:AZ138">
      <formula1>0</formula1>
      <formula2>9.99999999999999E+23</formula2>
    </dataValidation>
    <dataValidation type="textLength" operator="lessThan" allowBlank="1" showInputMessage="1" showErrorMessage="1" errorTitle="Ошибка" error="Допускается ввод не более 900 символов!" sqref="BE129:BE130 BE71 BE74 BE67:BE68 BE77:BE78 BE81:BE82 BE89 BE92 BE85:BE86 BE95:BE96 BE99:BE100 BE107 BE103:BE104 BE110:BE111 BE114:BE115 BE118:BE119 BE126 BE122:BE123 BG129:BH130 BE133:BE134 BG133:BH134 BG71:BH71 BG74:BH74 BG67:BH68 BG77:BH78 BG81:BH82 BG89:BH89 BG92:BH92 BG85:BH86 BG95:BH96 BG99:BH100 BG107:BH107 BG103:BH104 BG110:BH111 BG114:BH115 BG118:BH119 BG126:BH126 BG122:BH123 BE137:BE138 BG137:BH138">
      <formula1>900</formula1>
    </dataValidation>
    <dataValidation allowBlank="1" errorTitle="Ошибка" error="Выберите значение из списка" prompt="Выберите значение из списка" sqref="AJ133:AR134 AJ71:AR71 AJ74:AR74 AJ67:AR68 AJ77:AR78 AJ81:AR82 AJ89:AR89 AJ92:AR92 AJ85:AR86 AJ95:AR96 AJ99:AR100 AJ107:AR107 AJ103:AR104 AJ110:AR111 AJ114:AR115 AJ118:AR119 AJ126:AR126 AJ122:AR123 AJ129:AR130 AJ137:AR138"/>
  </dataValidations>
  <pageMargins left="0.11811023622047245" right="0.11811023622047245" top="0.35433070866141736" bottom="0.35433070866141736" header="0.31496062992125984" footer="0.31496062992125984"/>
  <pageSetup paperSize="9" scale="5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4"/>
  <sheetViews>
    <sheetView tabSelected="1" topLeftCell="C3" workbookViewId="0">
      <selection activeCell="E16" sqref="E16:I16"/>
    </sheetView>
  </sheetViews>
  <sheetFormatPr defaultRowHeight="10.5" x14ac:dyDescent="0.15"/>
  <cols>
    <col min="1" max="2" width="2.7109375" style="216" hidden="1" customWidth="1"/>
    <col min="3" max="3" width="1.5703125" style="216" customWidth="1"/>
    <col min="4" max="4" width="5.7109375" style="216" customWidth="1"/>
    <col min="5" max="5" width="39.5703125" style="216" customWidth="1"/>
    <col min="6" max="9" width="13.7109375" style="216" customWidth="1"/>
    <col min="10" max="11" width="13.5703125" style="216" customWidth="1"/>
    <col min="12" max="19" width="13.7109375" style="216" customWidth="1"/>
    <col min="20" max="16384" width="9.140625" style="216"/>
  </cols>
  <sheetData>
    <row r="1" spans="3:34" ht="11.25" hidden="1" x14ac:dyDescent="0.15">
      <c r="F1" s="217" t="s">
        <v>170</v>
      </c>
      <c r="G1" s="217" t="s">
        <v>171</v>
      </c>
      <c r="H1" s="217" t="s">
        <v>172</v>
      </c>
      <c r="I1" s="217" t="s">
        <v>173</v>
      </c>
      <c r="J1" s="217" t="s">
        <v>174</v>
      </c>
      <c r="K1" s="217" t="s">
        <v>175</v>
      </c>
      <c r="L1" s="217" t="s">
        <v>176</v>
      </c>
      <c r="M1" s="217" t="s">
        <v>177</v>
      </c>
      <c r="N1" s="217" t="s">
        <v>178</v>
      </c>
      <c r="O1" s="217" t="s">
        <v>179</v>
      </c>
      <c r="P1" s="217" t="s">
        <v>180</v>
      </c>
      <c r="Q1" s="217" t="s">
        <v>181</v>
      </c>
      <c r="R1" s="217" t="s">
        <v>182</v>
      </c>
      <c r="S1" s="217" t="s">
        <v>183</v>
      </c>
    </row>
    <row r="2" spans="3:34" hidden="1" x14ac:dyDescent="0.15">
      <c r="D2" s="218"/>
      <c r="E2" s="218"/>
      <c r="F2" s="219">
        <v>1</v>
      </c>
      <c r="G2" s="219">
        <v>0</v>
      </c>
      <c r="H2" s="219">
        <v>1</v>
      </c>
      <c r="I2" s="219">
        <v>0</v>
      </c>
      <c r="J2" s="219">
        <v>1</v>
      </c>
      <c r="K2" s="219">
        <v>0</v>
      </c>
      <c r="L2" s="219">
        <v>1</v>
      </c>
      <c r="M2" s="219">
        <v>0</v>
      </c>
      <c r="N2" s="219">
        <v>1</v>
      </c>
      <c r="O2" s="219">
        <v>0</v>
      </c>
      <c r="P2" s="219">
        <v>1</v>
      </c>
      <c r="Q2" s="219">
        <v>0</v>
      </c>
      <c r="R2" s="219">
        <v>1</v>
      </c>
      <c r="S2" s="219">
        <v>0</v>
      </c>
    </row>
    <row r="3" spans="3:34" x14ac:dyDescent="0.15">
      <c r="D3" s="220" t="str">
        <f>"Информация о реализации инвестиционных программ и показатели качества, надежности и энергетической эффективности за " &amp; god &amp; " год в сфере теплоснабжения"</f>
        <v>Информация о реализации инвестиционных программ и показатели качества, надежности и энергетической эффективности за 2021 год в сфере теплоснабжения</v>
      </c>
      <c r="E3" s="220"/>
    </row>
    <row r="4" spans="3:34" x14ac:dyDescent="0.15"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</row>
    <row r="5" spans="3:34" ht="14.25" customHeight="1" x14ac:dyDescent="0.15">
      <c r="C5" s="218"/>
      <c r="D5" s="221" t="s">
        <v>184</v>
      </c>
      <c r="E5" s="221" t="s">
        <v>185</v>
      </c>
      <c r="F5" s="222" t="s">
        <v>186</v>
      </c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</row>
    <row r="6" spans="3:34" x14ac:dyDescent="0.15">
      <c r="C6" s="218"/>
      <c r="D6" s="223"/>
      <c r="E6" s="223"/>
      <c r="F6" s="224" t="s">
        <v>187</v>
      </c>
      <c r="G6" s="225"/>
      <c r="H6" s="225"/>
      <c r="I6" s="226"/>
      <c r="J6" s="227" t="s">
        <v>188</v>
      </c>
      <c r="K6" s="227"/>
      <c r="L6" s="227"/>
      <c r="M6" s="227"/>
      <c r="N6" s="227"/>
      <c r="O6" s="227"/>
      <c r="P6" s="227"/>
      <c r="Q6" s="227"/>
      <c r="R6" s="227"/>
      <c r="S6" s="227"/>
    </row>
    <row r="7" spans="3:34" x14ac:dyDescent="0.15">
      <c r="C7" s="218"/>
      <c r="D7" s="223"/>
      <c r="E7" s="223"/>
      <c r="F7" s="228" t="s">
        <v>189</v>
      </c>
      <c r="G7" s="229"/>
      <c r="H7" s="229"/>
      <c r="I7" s="230"/>
      <c r="J7" s="231" t="s">
        <v>190</v>
      </c>
      <c r="K7" s="232"/>
      <c r="L7" s="233" t="s">
        <v>191</v>
      </c>
      <c r="M7" s="234"/>
      <c r="N7" s="234"/>
      <c r="O7" s="235"/>
      <c r="P7" s="234" t="s">
        <v>192</v>
      </c>
      <c r="Q7" s="234"/>
      <c r="R7" s="234"/>
      <c r="S7" s="235"/>
    </row>
    <row r="8" spans="3:34" x14ac:dyDescent="0.15">
      <c r="C8" s="218"/>
      <c r="D8" s="223"/>
      <c r="E8" s="223"/>
      <c r="F8" s="236" t="s">
        <v>193</v>
      </c>
      <c r="G8" s="237"/>
      <c r="H8" s="236" t="s">
        <v>194</v>
      </c>
      <c r="I8" s="237"/>
      <c r="J8" s="238"/>
      <c r="K8" s="239"/>
      <c r="L8" s="233" t="s">
        <v>195</v>
      </c>
      <c r="M8" s="235"/>
      <c r="N8" s="233" t="s">
        <v>196</v>
      </c>
      <c r="O8" s="235"/>
      <c r="P8" s="233" t="s">
        <v>195</v>
      </c>
      <c r="Q8" s="235"/>
      <c r="R8" s="233" t="s">
        <v>197</v>
      </c>
      <c r="S8" s="235"/>
    </row>
    <row r="9" spans="3:34" x14ac:dyDescent="0.15">
      <c r="C9" s="218"/>
      <c r="D9" s="223"/>
      <c r="E9" s="223"/>
      <c r="F9" s="236" t="s">
        <v>198</v>
      </c>
      <c r="G9" s="237"/>
      <c r="H9" s="236" t="s">
        <v>199</v>
      </c>
      <c r="I9" s="237"/>
      <c r="J9" s="233" t="s">
        <v>200</v>
      </c>
      <c r="K9" s="235"/>
      <c r="L9" s="233" t="s">
        <v>201</v>
      </c>
      <c r="M9" s="235"/>
      <c r="N9" s="233" t="s">
        <v>202</v>
      </c>
      <c r="O9" s="235"/>
      <c r="P9" s="233" t="s">
        <v>203</v>
      </c>
      <c r="Q9" s="235"/>
      <c r="R9" s="233" t="s">
        <v>204</v>
      </c>
      <c r="S9" s="235"/>
    </row>
    <row r="10" spans="3:34" ht="56.25" x14ac:dyDescent="0.15">
      <c r="C10" s="218"/>
      <c r="D10" s="240"/>
      <c r="E10" s="240"/>
      <c r="F10" s="241" t="str">
        <f>"Факт (" &amp; god &amp; ", I полугодие)"</f>
        <v>Факт (2021, I полугодие)</v>
      </c>
      <c r="G10" s="242" t="str">
        <f>"Факт (" &amp; god &amp; "," &amp; kvartal &amp; ")"</f>
        <v>Факт (2021,год)</v>
      </c>
      <c r="H10" s="241" t="str">
        <f>"Факт (" &amp; god &amp; ", I полугодие)"</f>
        <v>Факт (2021, I полугодие)</v>
      </c>
      <c r="I10" s="242" t="str">
        <f>"Факт (" &amp; god &amp; "," &amp; kvartal &amp; ")"</f>
        <v>Факт (2021,год)</v>
      </c>
      <c r="J10" s="243" t="str">
        <f>"Факт (" &amp; god &amp; ", I полугодие)"</f>
        <v>Факт (2021, I полугодие)</v>
      </c>
      <c r="K10" s="242" t="str">
        <f>"Факт (" &amp; god &amp; "," &amp; kvartal &amp; ")"</f>
        <v>Факт (2021,год)</v>
      </c>
      <c r="L10" s="243" t="str">
        <f>"Факт (" &amp; god &amp; ", I полугодие)"</f>
        <v>Факт (2021, I полугодие)</v>
      </c>
      <c r="M10" s="242" t="str">
        <f>"Факт (" &amp; god &amp; "," &amp; kvartal &amp; ")"</f>
        <v>Факт (2021,год)</v>
      </c>
      <c r="N10" s="243" t="str">
        <f>"Факт (" &amp; god &amp; ", I полугодие)"</f>
        <v>Факт (2021, I полугодие)</v>
      </c>
      <c r="O10" s="242" t="str">
        <f>"Факт (" &amp; god &amp; "," &amp; kvartal &amp; ")"</f>
        <v>Факт (2021,год)</v>
      </c>
      <c r="P10" s="243" t="str">
        <f>"Факт (" &amp; god &amp; ", I полугодие)"</f>
        <v>Факт (2021, I полугодие)</v>
      </c>
      <c r="Q10" s="242" t="str">
        <f>"Факт (" &amp; god &amp; "," &amp; kvartal &amp; ")"</f>
        <v>Факт (2021,год)</v>
      </c>
      <c r="R10" s="243" t="str">
        <f>"Факт (" &amp; god &amp; ", I полугодие)"</f>
        <v>Факт (2021, I полугодие)</v>
      </c>
      <c r="S10" s="244" t="str">
        <f>"Факт (" &amp; god &amp; "," &amp; kvartal &amp; ")"</f>
        <v>Факт (2021,год)</v>
      </c>
    </row>
    <row r="11" spans="3:34" s="218" customFormat="1" ht="12" customHeight="1" x14ac:dyDescent="0.15"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</row>
    <row r="12" spans="3:34" ht="27" customHeight="1" x14ac:dyDescent="0.15">
      <c r="C12" s="218"/>
      <c r="D12" s="246">
        <v>1</v>
      </c>
      <c r="E12" s="247" t="s">
        <v>205</v>
      </c>
      <c r="F12" s="248">
        <v>0</v>
      </c>
      <c r="G12" s="249">
        <v>0</v>
      </c>
      <c r="H12" s="248">
        <v>0</v>
      </c>
      <c r="I12" s="249">
        <v>0</v>
      </c>
      <c r="J12" s="248">
        <v>0</v>
      </c>
      <c r="K12" s="249">
        <v>0</v>
      </c>
      <c r="L12" s="248">
        <v>2.91</v>
      </c>
      <c r="M12" s="249">
        <v>0.73</v>
      </c>
      <c r="N12" s="248">
        <v>4.75</v>
      </c>
      <c r="O12" s="249">
        <v>1.19</v>
      </c>
      <c r="P12" s="248">
        <v>114270.5</v>
      </c>
      <c r="Q12" s="249">
        <v>57135</v>
      </c>
      <c r="R12" s="248">
        <v>185259</v>
      </c>
      <c r="S12" s="250">
        <v>92630</v>
      </c>
      <c r="T12" s="251"/>
      <c r="U12" s="251"/>
      <c r="V12" s="251"/>
      <c r="W12" s="251"/>
      <c r="X12" s="251"/>
      <c r="Y12" s="251"/>
      <c r="Z12" s="251"/>
      <c r="AA12" s="251"/>
      <c r="AB12" s="251"/>
      <c r="AC12" s="218"/>
      <c r="AD12" s="218"/>
      <c r="AE12" s="218"/>
      <c r="AF12" s="218"/>
      <c r="AG12" s="218"/>
      <c r="AH12" s="218"/>
    </row>
    <row r="13" spans="3:34" x14ac:dyDescent="0.15">
      <c r="C13" s="218"/>
      <c r="D13" s="252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4"/>
    </row>
    <row r="14" spans="3:34" x14ac:dyDescent="0.15"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</row>
    <row r="15" spans="3:34" x14ac:dyDescent="0.15">
      <c r="E15" s="256"/>
    </row>
    <row r="16" spans="3:34" ht="15" x14ac:dyDescent="0.15">
      <c r="E16" s="214" t="s">
        <v>164</v>
      </c>
      <c r="F16" s="215"/>
      <c r="G16" s="215"/>
      <c r="H16" s="215"/>
      <c r="I16" s="215"/>
    </row>
    <row r="17" spans="4:5" x14ac:dyDescent="0.15">
      <c r="E17" s="257"/>
    </row>
    <row r="18" spans="4:5" ht="12.75" x14ac:dyDescent="0.15">
      <c r="D18" s="258"/>
      <c r="E18" s="257"/>
    </row>
    <row r="19" spans="4:5" ht="12.75" x14ac:dyDescent="0.15">
      <c r="D19" s="258"/>
      <c r="E19" s="257"/>
    </row>
    <row r="20" spans="4:5" ht="12.75" x14ac:dyDescent="0.15">
      <c r="D20" s="258"/>
      <c r="E20" s="257"/>
    </row>
    <row r="21" spans="4:5" ht="12.75" x14ac:dyDescent="0.15">
      <c r="D21" s="258"/>
      <c r="E21" s="257"/>
    </row>
    <row r="22" spans="4:5" ht="12.75" x14ac:dyDescent="0.15">
      <c r="D22" s="258"/>
      <c r="E22" s="257"/>
    </row>
    <row r="23" spans="4:5" ht="12.75" x14ac:dyDescent="0.15">
      <c r="D23" s="258"/>
      <c r="E23" s="257"/>
    </row>
    <row r="24" spans="4:5" x14ac:dyDescent="0.15">
      <c r="E24" s="257"/>
    </row>
  </sheetData>
  <mergeCells count="23">
    <mergeCell ref="P9:Q9"/>
    <mergeCell ref="R9:S9"/>
    <mergeCell ref="E16:I16"/>
    <mergeCell ref="H8:I8"/>
    <mergeCell ref="L8:M8"/>
    <mergeCell ref="N8:O8"/>
    <mergeCell ref="P8:Q8"/>
    <mergeCell ref="R8:S8"/>
    <mergeCell ref="F9:G9"/>
    <mergeCell ref="H9:I9"/>
    <mergeCell ref="J9:K9"/>
    <mergeCell ref="L9:M9"/>
    <mergeCell ref="N9:O9"/>
    <mergeCell ref="D5:D10"/>
    <mergeCell ref="E5:E10"/>
    <mergeCell ref="F5:S5"/>
    <mergeCell ref="F6:I6"/>
    <mergeCell ref="J6:S6"/>
    <mergeCell ref="F7:I7"/>
    <mergeCell ref="J7:K8"/>
    <mergeCell ref="L7:O7"/>
    <mergeCell ref="P7:S7"/>
    <mergeCell ref="F8:G8"/>
  </mergeCells>
  <dataValidations count="3">
    <dataValidation type="decimal" allowBlank="1" showErrorMessage="1" errorTitle="Ошибка" error="Допускается ввод только действительных чисел!" sqref="S12 Q12 O12 M12 K12 I12 G12">
      <formula1>-9.99999999999999E+23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F12 H12 J12 L12 N12 P12 R12">
      <formula1>0</formula1>
      <formula2>9.99999999999999E+37</formula2>
    </dataValidation>
    <dataValidation allowBlank="1" showDropDown="1" error="для выбора выполните двойной щелчок по ячейке" prompt="Для выбора выполните двойной щелчок левой клавиши мыши по соответствующей ячейке." sqref="E12"/>
  </dataValidation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титульный</vt:lpstr>
      <vt:lpstr>ип</vt:lpstr>
      <vt:lpstr>показатели</vt:lpstr>
      <vt:lpstr>date_end</vt:lpstr>
      <vt:lpstr>date_start</vt:lpstr>
      <vt:lpstr>god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Григорьевская-ЕВ</dc:creator>
  <cp:lastModifiedBy>Григорьевская-ЕВ</cp:lastModifiedBy>
  <cp:lastPrinted>2022-03-24T07:38:27Z</cp:lastPrinted>
  <dcterms:created xsi:type="dcterms:W3CDTF">2022-03-24T07:22:28Z</dcterms:created>
  <dcterms:modified xsi:type="dcterms:W3CDTF">2022-03-28T02:12:17Z</dcterms:modified>
</cp:coreProperties>
</file>