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ФЭО\Леонтьева ЕВ\2022 год\ОТЧЕТ ПО ИП 2021 г\ООО ЭнергоТранзит\"/>
    </mc:Choice>
  </mc:AlternateContent>
  <bookViews>
    <workbookView xWindow="0" yWindow="0" windowWidth="28800" windowHeight="12030" activeTab="2"/>
  </bookViews>
  <sheets>
    <sheet name="ип" sheetId="1" r:id="rId1"/>
    <sheet name="показатели" sheetId="2" r:id="rId2"/>
    <sheet name="титульный" sheetId="3" r:id="rId3"/>
  </sheets>
  <externalReferences>
    <externalReference r:id="rId4"/>
  </externalReferences>
  <definedNames>
    <definedName name="all_year_list">[1]TEHSHEET!$C$2:$C$52</definedName>
    <definedName name="date_end">титульный!$F$30</definedName>
    <definedName name="date_start">титульный!$F$29</definedName>
    <definedName name="god">[1]Титульный!$F$9</definedName>
    <definedName name="kvartal">[1]Титульный!$F$10</definedName>
    <definedName name="month_list">[1]TEHSHEET!$D$2:$D$13</definedName>
    <definedName name="org">[1]Титульный!$F$15</definedName>
    <definedName name="region_name">[1]Титульный!$F$7</definedName>
    <definedName name="versio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F4" i="3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1" i="2"/>
  <c r="AX9" i="1"/>
  <c r="AY9" i="1" s="1"/>
  <c r="AY89" i="1"/>
  <c r="AT89" i="1"/>
  <c r="AX89" i="1" s="1"/>
  <c r="AY86" i="1"/>
  <c r="AT86" i="1"/>
  <c r="AX86" i="1" s="1"/>
  <c r="AY83" i="1"/>
  <c r="AT83" i="1"/>
  <c r="AX83" i="1" s="1"/>
  <c r="AY80" i="1"/>
  <c r="AT80" i="1"/>
  <c r="AX80" i="1" s="1"/>
  <c r="AY79" i="1"/>
  <c r="AT79" i="1"/>
  <c r="AX79" i="1" s="1"/>
  <c r="AY76" i="1"/>
  <c r="AT76" i="1"/>
  <c r="AX76" i="1" s="1"/>
  <c r="AY73" i="1"/>
  <c r="AT73" i="1"/>
  <c r="AX73" i="1" s="1"/>
  <c r="AY70" i="1"/>
  <c r="AT70" i="1"/>
  <c r="AX70" i="1" s="1"/>
  <c r="AY67" i="1"/>
  <c r="AX67" i="1"/>
  <c r="AT67" i="1"/>
  <c r="AY64" i="1"/>
  <c r="AT64" i="1"/>
  <c r="AX64" i="1" s="1"/>
  <c r="AW60" i="1"/>
  <c r="AV60" i="1"/>
  <c r="AU60" i="1"/>
  <c r="AS60" i="1"/>
  <c r="AR60" i="1"/>
  <c r="AQ60" i="1"/>
  <c r="AP60" i="1"/>
  <c r="AW58" i="1"/>
  <c r="AV58" i="1"/>
  <c r="AU58" i="1"/>
  <c r="AT58" i="1"/>
  <c r="AS58" i="1"/>
  <c r="AR58" i="1"/>
  <c r="AQ58" i="1"/>
  <c r="AX53" i="1"/>
  <c r="AW53" i="1"/>
  <c r="AV53" i="1"/>
  <c r="AU53" i="1"/>
  <c r="AT53" i="1"/>
  <c r="AS53" i="1"/>
  <c r="AR53" i="1"/>
  <c r="AQ53" i="1"/>
  <c r="AP53" i="1"/>
  <c r="AW51" i="1"/>
  <c r="AV51" i="1"/>
  <c r="AU51" i="1"/>
  <c r="AT51" i="1"/>
  <c r="AS51" i="1"/>
  <c r="AR51" i="1"/>
  <c r="AQ51" i="1"/>
  <c r="AX46" i="1"/>
  <c r="AW46" i="1"/>
  <c r="AV46" i="1"/>
  <c r="AU46" i="1"/>
  <c r="AT46" i="1"/>
  <c r="AS46" i="1"/>
  <c r="AR46" i="1"/>
  <c r="AQ46" i="1"/>
  <c r="AP46" i="1"/>
  <c r="AW44" i="1"/>
  <c r="AV44" i="1"/>
  <c r="AU44" i="1"/>
  <c r="AT44" i="1"/>
  <c r="AS44" i="1"/>
  <c r="AR44" i="1"/>
  <c r="AQ44" i="1"/>
  <c r="AY41" i="1"/>
  <c r="AX41" i="1"/>
  <c r="AW41" i="1"/>
  <c r="AW39" i="1" s="1"/>
  <c r="AV41" i="1"/>
  <c r="AU41" i="1"/>
  <c r="AT41" i="1"/>
  <c r="AS41" i="1"/>
  <c r="AS39" i="1" s="1"/>
  <c r="AR41" i="1"/>
  <c r="AQ41" i="1"/>
  <c r="AP41" i="1"/>
  <c r="AY40" i="1"/>
  <c r="AX40" i="1"/>
  <c r="AW40" i="1"/>
  <c r="AV40" i="1"/>
  <c r="AU40" i="1"/>
  <c r="AZ40" i="1" s="1"/>
  <c r="AT40" i="1"/>
  <c r="AS40" i="1"/>
  <c r="AR40" i="1"/>
  <c r="AQ40" i="1"/>
  <c r="AP40" i="1"/>
  <c r="AY38" i="1"/>
  <c r="AX38" i="1"/>
  <c r="AW38" i="1"/>
  <c r="AV38" i="1"/>
  <c r="AU38" i="1"/>
  <c r="AZ38" i="1" s="1"/>
  <c r="AT38" i="1"/>
  <c r="AS38" i="1"/>
  <c r="AR38" i="1"/>
  <c r="AQ38" i="1"/>
  <c r="AP38" i="1"/>
  <c r="AY37" i="1"/>
  <c r="AX37" i="1"/>
  <c r="AW37" i="1"/>
  <c r="AV37" i="1"/>
  <c r="AU37" i="1"/>
  <c r="AT37" i="1"/>
  <c r="AS37" i="1"/>
  <c r="AR37" i="1"/>
  <c r="AQ37" i="1"/>
  <c r="AP37" i="1"/>
  <c r="AY36" i="1"/>
  <c r="AX36" i="1"/>
  <c r="AW36" i="1"/>
  <c r="AV36" i="1"/>
  <c r="AU36" i="1"/>
  <c r="AZ36" i="1" s="1"/>
  <c r="AT36" i="1"/>
  <c r="AS36" i="1"/>
  <c r="AR36" i="1"/>
  <c r="AQ36" i="1"/>
  <c r="AP36" i="1"/>
  <c r="AY34" i="1"/>
  <c r="AX34" i="1"/>
  <c r="AW34" i="1"/>
  <c r="AV34" i="1"/>
  <c r="AU34" i="1"/>
  <c r="AZ34" i="1" s="1"/>
  <c r="AT34" i="1"/>
  <c r="AS34" i="1"/>
  <c r="AR34" i="1"/>
  <c r="AQ34" i="1"/>
  <c r="AP34" i="1"/>
  <c r="AY33" i="1"/>
  <c r="AX33" i="1"/>
  <c r="AW33" i="1"/>
  <c r="AV33" i="1"/>
  <c r="AU33" i="1"/>
  <c r="AT33" i="1"/>
  <c r="AS33" i="1"/>
  <c r="AR33" i="1"/>
  <c r="AQ33" i="1"/>
  <c r="AP33" i="1"/>
  <c r="AY32" i="1"/>
  <c r="AX32" i="1"/>
  <c r="AW32" i="1"/>
  <c r="AV32" i="1"/>
  <c r="AU32" i="1"/>
  <c r="AZ32" i="1" s="1"/>
  <c r="AT32" i="1"/>
  <c r="AS32" i="1"/>
  <c r="AR32" i="1"/>
  <c r="AQ32" i="1"/>
  <c r="AP32" i="1"/>
  <c r="AY30" i="1"/>
  <c r="AX30" i="1"/>
  <c r="AW30" i="1"/>
  <c r="AV30" i="1"/>
  <c r="AU30" i="1"/>
  <c r="AZ30" i="1" s="1"/>
  <c r="AT30" i="1"/>
  <c r="AS30" i="1"/>
  <c r="AR30" i="1"/>
  <c r="AQ30" i="1"/>
  <c r="AP30" i="1"/>
  <c r="AY29" i="1"/>
  <c r="AX29" i="1"/>
  <c r="AW29" i="1"/>
  <c r="AV29" i="1"/>
  <c r="AU29" i="1"/>
  <c r="AT29" i="1"/>
  <c r="AS29" i="1"/>
  <c r="AR29" i="1"/>
  <c r="AQ29" i="1"/>
  <c r="AP29" i="1"/>
  <c r="AY28" i="1"/>
  <c r="AX28" i="1"/>
  <c r="AW28" i="1"/>
  <c r="AV28" i="1"/>
  <c r="AU28" i="1"/>
  <c r="AZ28" i="1" s="1"/>
  <c r="AT28" i="1"/>
  <c r="AS28" i="1"/>
  <c r="AR28" i="1"/>
  <c r="AQ28" i="1"/>
  <c r="AP28" i="1"/>
  <c r="AY27" i="1"/>
  <c r="AX27" i="1"/>
  <c r="AW27" i="1"/>
  <c r="AV27" i="1"/>
  <c r="AU27" i="1"/>
  <c r="AZ27" i="1" s="1"/>
  <c r="AT27" i="1"/>
  <c r="AS27" i="1"/>
  <c r="AR27" i="1"/>
  <c r="AQ27" i="1"/>
  <c r="AP27" i="1"/>
  <c r="AY23" i="1"/>
  <c r="AX23" i="1"/>
  <c r="AW23" i="1"/>
  <c r="AV23" i="1"/>
  <c r="AU23" i="1"/>
  <c r="AZ23" i="1" s="1"/>
  <c r="AT23" i="1"/>
  <c r="AS23" i="1"/>
  <c r="AR23" i="1"/>
  <c r="AQ23" i="1"/>
  <c r="AP23" i="1"/>
  <c r="AY22" i="1"/>
  <c r="AX22" i="1"/>
  <c r="AW22" i="1"/>
  <c r="AW21" i="1" s="1"/>
  <c r="AV22" i="1"/>
  <c r="AU22" i="1"/>
  <c r="AZ22" i="1" s="1"/>
  <c r="AT22" i="1"/>
  <c r="AS22" i="1"/>
  <c r="AS21" i="1" s="1"/>
  <c r="AR22" i="1"/>
  <c r="AQ22" i="1"/>
  <c r="AP22" i="1"/>
  <c r="AY21" i="1"/>
  <c r="AQ21" i="1"/>
  <c r="AY20" i="1"/>
  <c r="AX20" i="1"/>
  <c r="AW20" i="1"/>
  <c r="AV20" i="1"/>
  <c r="AU20" i="1"/>
  <c r="AT20" i="1"/>
  <c r="AS20" i="1"/>
  <c r="AR20" i="1"/>
  <c r="AQ20" i="1"/>
  <c r="AP20" i="1"/>
  <c r="AY19" i="1"/>
  <c r="AX19" i="1"/>
  <c r="AW19" i="1"/>
  <c r="AV19" i="1"/>
  <c r="AU19" i="1"/>
  <c r="AZ19" i="1" s="1"/>
  <c r="AT19" i="1"/>
  <c r="AS19" i="1"/>
  <c r="AR19" i="1"/>
  <c r="AQ19" i="1"/>
  <c r="AP19" i="1"/>
  <c r="AY18" i="1"/>
  <c r="AX18" i="1"/>
  <c r="AW18" i="1"/>
  <c r="AW17" i="1" s="1"/>
  <c r="AV18" i="1"/>
  <c r="AU18" i="1"/>
  <c r="AZ18" i="1" s="1"/>
  <c r="AT18" i="1"/>
  <c r="AS18" i="1"/>
  <c r="AS17" i="1" s="1"/>
  <c r="AR18" i="1"/>
  <c r="AQ18" i="1"/>
  <c r="AP18" i="1"/>
  <c r="AY16" i="1"/>
  <c r="AX16" i="1"/>
  <c r="AW16" i="1"/>
  <c r="AV16" i="1"/>
  <c r="AU16" i="1"/>
  <c r="AT16" i="1"/>
  <c r="AS16" i="1"/>
  <c r="AR16" i="1"/>
  <c r="AQ16" i="1"/>
  <c r="AP16" i="1"/>
  <c r="AY15" i="1"/>
  <c r="AX15" i="1"/>
  <c r="AW15" i="1"/>
  <c r="AV15" i="1"/>
  <c r="AU15" i="1"/>
  <c r="AZ15" i="1" s="1"/>
  <c r="AT15" i="1"/>
  <c r="AS15" i="1"/>
  <c r="AR15" i="1"/>
  <c r="AQ15" i="1"/>
  <c r="AP15" i="1"/>
  <c r="AY14" i="1"/>
  <c r="AX14" i="1"/>
  <c r="AW14" i="1"/>
  <c r="AV14" i="1"/>
  <c r="AV13" i="1" s="1"/>
  <c r="AU14" i="1"/>
  <c r="AZ14" i="1" s="1"/>
  <c r="AT14" i="1"/>
  <c r="AS14" i="1"/>
  <c r="AR14" i="1"/>
  <c r="AQ14" i="1"/>
  <c r="AP14" i="1"/>
  <c r="AY12" i="1"/>
  <c r="AX12" i="1"/>
  <c r="AW12" i="1"/>
  <c r="AV12" i="1"/>
  <c r="AU12" i="1"/>
  <c r="AZ12" i="1" s="1"/>
  <c r="AT12" i="1"/>
  <c r="AS12" i="1"/>
  <c r="AR12" i="1"/>
  <c r="AQ12" i="1"/>
  <c r="AP12" i="1"/>
  <c r="AY11" i="1"/>
  <c r="AX11" i="1"/>
  <c r="AW11" i="1"/>
  <c r="AV11" i="1"/>
  <c r="AU11" i="1"/>
  <c r="AZ11" i="1" s="1"/>
  <c r="AT11" i="1"/>
  <c r="AS11" i="1"/>
  <c r="AR11" i="1"/>
  <c r="AQ11" i="1"/>
  <c r="AP11" i="1"/>
  <c r="AW10" i="1"/>
  <c r="AV10" i="1"/>
  <c r="AU10" i="1"/>
  <c r="AZ10" i="1" s="1"/>
  <c r="AT10" i="1"/>
  <c r="AS10" i="1"/>
  <c r="AS8" i="1" s="1"/>
  <c r="AQ10" i="1"/>
  <c r="AQ8" i="1" s="1"/>
  <c r="AZ9" i="1"/>
  <c r="AW9" i="1"/>
  <c r="AV9" i="1"/>
  <c r="AR8" i="1"/>
  <c r="AQ9" i="1"/>
  <c r="AW4" i="1"/>
  <c r="AV4" i="1"/>
  <c r="AU4" i="1"/>
  <c r="AT4" i="1"/>
  <c r="AS4" i="1"/>
  <c r="AR4" i="1"/>
  <c r="AQ4" i="1"/>
  <c r="A2" i="1"/>
  <c r="A1" i="1"/>
  <c r="F32" i="3"/>
  <c r="AW8" i="1" l="1"/>
  <c r="AW31" i="1"/>
  <c r="AV17" i="1"/>
  <c r="AR21" i="1"/>
  <c r="AV21" i="1"/>
  <c r="AP21" i="1"/>
  <c r="AT21" i="1"/>
  <c r="AX21" i="1"/>
  <c r="AV26" i="1"/>
  <c r="AR39" i="1"/>
  <c r="AS35" i="1"/>
  <c r="AW35" i="1"/>
  <c r="AW25" i="1" s="1"/>
  <c r="AX60" i="1"/>
  <c r="AP13" i="1"/>
  <c r="AR13" i="1"/>
  <c r="AR17" i="1"/>
  <c r="AS26" i="1"/>
  <c r="AW26" i="1"/>
  <c r="AR31" i="1"/>
  <c r="AV31" i="1"/>
  <c r="AX10" i="1"/>
  <c r="AY10" i="1" s="1"/>
  <c r="AY8" i="1" s="1"/>
  <c r="AY7" i="1" s="1"/>
  <c r="AR26" i="1"/>
  <c r="AS31" i="1"/>
  <c r="AQ31" i="1"/>
  <c r="AU31" i="1"/>
  <c r="AZ31" i="1" s="1"/>
  <c r="AY31" i="1"/>
  <c r="AV39" i="1"/>
  <c r="AR7" i="1"/>
  <c r="AT31" i="1"/>
  <c r="AU8" i="1"/>
  <c r="AZ8" i="1" s="1"/>
  <c r="AT8" i="1"/>
  <c r="AT13" i="1"/>
  <c r="AX13" i="1"/>
  <c r="AQ13" i="1"/>
  <c r="AU13" i="1"/>
  <c r="AZ13" i="1" s="1"/>
  <c r="AY13" i="1"/>
  <c r="AU21" i="1"/>
  <c r="AZ21" i="1" s="1"/>
  <c r="AR35" i="1"/>
  <c r="AV35" i="1"/>
  <c r="AV8" i="1"/>
  <c r="AW7" i="1"/>
  <c r="AP31" i="1"/>
  <c r="AX31" i="1"/>
  <c r="AP8" i="1"/>
  <c r="AS13" i="1"/>
  <c r="AS7" i="1" s="1"/>
  <c r="AW13" i="1"/>
  <c r="AP17" i="1"/>
  <c r="AT17" i="1"/>
  <c r="AX17" i="1"/>
  <c r="AQ17" i="1"/>
  <c r="AU17" i="1"/>
  <c r="AZ17" i="1" s="1"/>
  <c r="AY17" i="1"/>
  <c r="AP26" i="1"/>
  <c r="AT26" i="1"/>
  <c r="AX26" i="1"/>
  <c r="AQ26" i="1"/>
  <c r="AU26" i="1"/>
  <c r="AZ26" i="1" s="1"/>
  <c r="AY26" i="1"/>
  <c r="AP35" i="1"/>
  <c r="AT35" i="1"/>
  <c r="AX35" i="1"/>
  <c r="AQ35" i="1"/>
  <c r="AU35" i="1"/>
  <c r="AZ35" i="1" s="1"/>
  <c r="AY35" i="1"/>
  <c r="AP39" i="1"/>
  <c r="AT39" i="1"/>
  <c r="AX39" i="1"/>
  <c r="AQ39" i="1"/>
  <c r="AU39" i="1"/>
  <c r="AZ39" i="1" s="1"/>
  <c r="AY39" i="1"/>
  <c r="AP7" i="1"/>
  <c r="AS25" i="1"/>
  <c r="AR25" i="1"/>
  <c r="AZ16" i="1"/>
  <c r="AZ20" i="1"/>
  <c r="AZ29" i="1"/>
  <c r="AZ33" i="1"/>
  <c r="AZ37" i="1"/>
  <c r="AZ41" i="1"/>
  <c r="AT60" i="1"/>
  <c r="AV7" i="1" l="1"/>
  <c r="AV25" i="1"/>
  <c r="AX8" i="1"/>
  <c r="AX7" i="1" s="1"/>
  <c r="AQ7" i="1"/>
  <c r="AP25" i="1"/>
  <c r="AU7" i="1"/>
  <c r="AZ7" i="1" s="1"/>
  <c r="AQ25" i="1"/>
  <c r="AU25" i="1"/>
  <c r="AZ25" i="1" s="1"/>
  <c r="AX25" i="1"/>
  <c r="AT7" i="1"/>
  <c r="AY25" i="1"/>
  <c r="AT25" i="1"/>
</calcChain>
</file>

<file path=xl/comments1.xml><?xml version="1.0" encoding="utf-8"?>
<comments xmlns="http://schemas.openxmlformats.org/spreadsheetml/2006/main">
  <authors>
    <author>KAV</author>
    <author>KAA</author>
  </authors>
  <commentList>
    <comment ref="L4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AG9" authorId="1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AG27" authorId="1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L44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L51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L58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</commentList>
</comments>
</file>

<file path=xl/sharedStrings.xml><?xml version="1.0" encoding="utf-8"?>
<sst xmlns="http://schemas.openxmlformats.org/spreadsheetml/2006/main" count="505" uniqueCount="185">
  <si>
    <t>№ п/п</t>
  </si>
  <si>
    <t>Группа, к которой относятся мероприятия инвестиционной программы</t>
  </si>
  <si>
    <t>Подгруппа, к которой относятся мероприятия инвестиционной программы</t>
  </si>
  <si>
    <t>Наименование строек</t>
  </si>
  <si>
    <t>Территория оказания услуг</t>
  </si>
  <si>
    <t>Период реализации согласно ИП, лет</t>
  </si>
  <si>
    <t>Плановый год ввода в эксплуатацию / выполнения мероприятия</t>
  </si>
  <si>
    <t>Фактическая дата ввода в эксплуатацию / выполнения мероприятия</t>
  </si>
  <si>
    <t>Стадия выполнения, %</t>
  </si>
  <si>
    <t>№ объекта</t>
  </si>
  <si>
    <t>Объект инфраструктуры ТЭ</t>
  </si>
  <si>
    <t>Наименование объекта</t>
  </si>
  <si>
    <t>Тип объекта</t>
  </si>
  <si>
    <t>Адрес объекта</t>
  </si>
  <si>
    <t>№ источника</t>
  </si>
  <si>
    <t>Источник финансирования</t>
  </si>
  <si>
    <t>В рамках концессионного соглашения</t>
  </si>
  <si>
    <t>Наименование концессионного соглашения</t>
  </si>
  <si>
    <t>Дата начала</t>
  </si>
  <si>
    <t>Дата окончания</t>
  </si>
  <si>
    <t>Наименование решения по КС</t>
  </si>
  <si>
    <t>Тип решения по КС</t>
  </si>
  <si>
    <t>№ решения по КС</t>
  </si>
  <si>
    <t>Дата принятия решения по КС</t>
  </si>
  <si>
    <t>Муниципальный район</t>
  </si>
  <si>
    <t>Муниципальное образование</t>
  </si>
  <si>
    <t>ОКТМО</t>
  </si>
  <si>
    <t>месяц</t>
  </si>
  <si>
    <t>год</t>
  </si>
  <si>
    <t>план</t>
  </si>
  <si>
    <t>факт</t>
  </si>
  <si>
    <t>Населенный пункт</t>
  </si>
  <si>
    <t>улица, проезд, проспект, переулок, и т.п.</t>
  </si>
  <si>
    <t>дом, корпус, строение</t>
  </si>
  <si>
    <t xml:space="preserve">тыс.руб. </t>
  </si>
  <si>
    <t>%</t>
  </si>
  <si>
    <t>Всего в рамках ИП</t>
  </si>
  <si>
    <t>Всего</t>
  </si>
  <si>
    <t>Собственные средства</t>
  </si>
  <si>
    <t>1.1</t>
  </si>
  <si>
    <t>Прибыль направляемая на инвестиции</t>
  </si>
  <si>
    <t>1.2</t>
  </si>
  <si>
    <t>Амортизационные отчисления</t>
  </si>
  <si>
    <t>1.3</t>
  </si>
  <si>
    <t>Прочие собственные средства</t>
  </si>
  <si>
    <t>1.4</t>
  </si>
  <si>
    <t>За счет платы за технологическое присоединение</t>
  </si>
  <si>
    <t>2</t>
  </si>
  <si>
    <t>Привлеченные средства</t>
  </si>
  <si>
    <t>2.1</t>
  </si>
  <si>
    <t>Кредиты</t>
  </si>
  <si>
    <t>2.2</t>
  </si>
  <si>
    <t>Займы</t>
  </si>
  <si>
    <t>2.3</t>
  </si>
  <si>
    <t>Прочие привлеченные средства</t>
  </si>
  <si>
    <t>3</t>
  </si>
  <si>
    <t>Бюджетное финансирование</t>
  </si>
  <si>
    <t>3.1</t>
  </si>
  <si>
    <t>Федеральный бюджет</t>
  </si>
  <si>
    <t>3.2</t>
  </si>
  <si>
    <t>Бюджет субъекта РФ</t>
  </si>
  <si>
    <t>3.3</t>
  </si>
  <si>
    <t>Бюджет муниципального образования</t>
  </si>
  <si>
    <t>4</t>
  </si>
  <si>
    <t>Прочие источники финансирования</t>
  </si>
  <si>
    <t>4.1</t>
  </si>
  <si>
    <t>Лизинг</t>
  </si>
  <si>
    <t>4.2</t>
  </si>
  <si>
    <t>Прочие</t>
  </si>
  <si>
    <t>Всего в рамках КС</t>
  </si>
  <si>
    <t>Производство тепловой энергии</t>
  </si>
  <si>
    <t>Причины отклонений</t>
  </si>
  <si>
    <t>уточнения стоимости по результатам утвержденной проектно-сметной документации</t>
  </si>
  <si>
    <t>уточнения стоимости по результатам конкурсов, заключенных договоров (закупочных процедур)</t>
  </si>
  <si>
    <t>Прочее (наименование)</t>
  </si>
  <si>
    <t>Прочее, тыс.руб.</t>
  </si>
  <si>
    <t>Ссылка на обосновывающие материалы
(факт больше плана)</t>
  </si>
  <si>
    <t>Передача теплоэнергии по региональным тепловым сетям</t>
  </si>
  <si>
    <t>Прочие объекты и мероприятия, относимые к регулируемому виду деятельности</t>
  </si>
  <si>
    <t>Реконструкция или модернизация существующих объектов теплоснабжения в целях снижения уровня износа существующих объектов теплоснабжения</t>
  </si>
  <si>
    <t>реконструкция или модернизация существующих объектов теплоснабжения за исключением тепловых сетей</t>
  </si>
  <si>
    <t>Аварийная схема подпитки теплосети (СМР+ТМЦ)</t>
  </si>
  <si>
    <t>город Новокузнецк</t>
  </si>
  <si>
    <t>32731000</t>
  </si>
  <si>
    <t>Декабрь</t>
  </si>
  <si>
    <t>без привязки к объекту</t>
  </si>
  <si>
    <t>1</t>
  </si>
  <si>
    <t>нет</t>
  </si>
  <si>
    <t>-</t>
  </si>
  <si>
    <t/>
  </si>
  <si>
    <t>Увеличение расхода сетевой воды через бойлерную установку (СМР+ТМЦ)</t>
  </si>
  <si>
    <t>Строительство резервного топливного хозяйства (ПИР)</t>
  </si>
  <si>
    <t>Модернизация паропровода теплофикационного пара турбинного цеха (ПИР+СМР+ТМЦ)</t>
  </si>
  <si>
    <t>Реконструкция турбогенератора № 4 (ПИР)</t>
  </si>
  <si>
    <t>Установка собственного источника сжатого воздуха (ПИР-2,3 этап+СМР+ТМЦ</t>
  </si>
  <si>
    <t>Установка коммерческого узла учета промышленно ливневых сточных вод Центральной ТЭЦ (ПИР)</t>
  </si>
  <si>
    <t>Мероприятия, направленные на повышение экологической эффективности</t>
  </si>
  <si>
    <t>Модернизация системы водоподготовки Центральной ТЭЦ для подпитки теплосети (ПИР)</t>
  </si>
  <si>
    <t>https://portal.eias.ru/Portal/DownloadPage.aspx?type=12&amp;guid=0bc64d4e-4090-4d01-895a-a13377efad94</t>
  </si>
  <si>
    <t>Вывод из эксплуатации, консервации и демонтаж объектов теплоснабжения</t>
  </si>
  <si>
    <t>вывод из эксплуатации, консервация и демонтаж иных объектов теплоснабжения, за исключением тепловых сетей</t>
  </si>
  <si>
    <t>Вывод из эксплуатации секции № 1 брызгального бассейна ТЭЦ (СМР+ТМЦ)</t>
  </si>
  <si>
    <r>
      <t xml:space="preserve">Всего утверждено на весь период реализации ИП (полная стоимость) </t>
    </r>
    <r>
      <rPr>
        <vertAlign val="superscript"/>
        <sz val="8"/>
        <rFont val="Times New Roman"/>
        <family val="1"/>
        <charset val="204"/>
      </rPr>
      <t>1</t>
    </r>
  </si>
  <si>
    <r>
      <t xml:space="preserve">Осталось профинансировать всего по ИП по результатам отчетного периода </t>
    </r>
    <r>
      <rPr>
        <vertAlign val="superscript"/>
        <sz val="8"/>
        <rFont val="Times New Roman"/>
        <family val="1"/>
        <charset val="204"/>
      </rPr>
      <t>3</t>
    </r>
  </si>
  <si>
    <r>
      <t xml:space="preserve">Отклонения </t>
    </r>
    <r>
      <rPr>
        <vertAlign val="superscript"/>
        <sz val="8"/>
        <rFont val="Times New Roman"/>
        <family val="1"/>
        <charset val="204"/>
      </rPr>
      <t>2</t>
    </r>
  </si>
  <si>
    <r>
      <t xml:space="preserve">Осталось профинансировать всего по результатам отчетного периода </t>
    </r>
    <r>
      <rPr>
        <vertAlign val="superscript"/>
        <sz val="8"/>
        <rFont val="Times New Roman"/>
        <family val="1"/>
        <charset val="204"/>
      </rPr>
      <t>3</t>
    </r>
  </si>
  <si>
    <r>
      <t xml:space="preserve">Отклонения </t>
    </r>
    <r>
      <rPr>
        <vertAlign val="superscript"/>
        <sz val="8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, из них за счет:</t>
    </r>
  </si>
  <si>
    <t>Директор ООО "ЭнергоТранзит"           __________________________     В.Г. Мочалов</t>
  </si>
  <si>
    <t>№</t>
  </si>
  <si>
    <t>Цель ИП</t>
  </si>
  <si>
    <t>Показатели качества, надежности и бесперебойности,  энергетической эффективности</t>
  </si>
  <si>
    <t>Показатели надежности</t>
  </si>
  <si>
    <t xml:space="preserve">Показатели энергетической эффективности </t>
  </si>
  <si>
    <t>Количество прекращений подачи тепловой энергии, теплоносителя в результате технологических нарушений</t>
  </si>
  <si>
    <t>удельный расход топлива на производство единицы тепловой энергии</t>
  </si>
  <si>
    <t>Отношение величины технологических потерь к материальной характеристике тепловой сети</t>
  </si>
  <si>
    <t>Величина технологических потерь</t>
  </si>
  <si>
    <t>на тепловых сетях на 1 км тепловых сетей</t>
  </si>
  <si>
    <t>на источниках тепловой энергии на 1 Гкал/час установленной мощности</t>
  </si>
  <si>
    <t>при передаче тепловой энергии</t>
  </si>
  <si>
    <t>при передаче теплоносителя</t>
  </si>
  <si>
    <t>при передаче теплоносителя по тепловым сетям</t>
  </si>
  <si>
    <t>ед.в год/км</t>
  </si>
  <si>
    <t xml:space="preserve"> ед.в год/Гкал/час</t>
  </si>
  <si>
    <t>т.у.т./Гкал</t>
  </si>
  <si>
    <t>Гкал/кв.м</t>
  </si>
  <si>
    <t>тонн/кв.м</t>
  </si>
  <si>
    <t>Гкал/год</t>
  </si>
  <si>
    <t>тонн/год</t>
  </si>
  <si>
    <t>повышение надёжности и энергетической эффективности</t>
  </si>
  <si>
    <t>Субъект РФ</t>
  </si>
  <si>
    <t>Кемеровская область</t>
  </si>
  <si>
    <t>Период регулирования</t>
  </si>
  <si>
    <t>Год</t>
  </si>
  <si>
    <t>Месяц</t>
  </si>
  <si>
    <t>Наименование ИП</t>
  </si>
  <si>
    <t>Инвестиционная программа от 30.10.2020 ООО "ЭнергоТранзит" в сфере теплоснабжения по модернизации и реконструкции единого комплекса объектов, на территории городского округа Новокузнецк на 2021 год</t>
  </si>
  <si>
    <t>Наименование организации</t>
  </si>
  <si>
    <t>ООО "Энерготранзит"</t>
  </si>
  <si>
    <t>ИНН</t>
  </si>
  <si>
    <t>5406603432</t>
  </si>
  <si>
    <t>КПП</t>
  </si>
  <si>
    <t>421701001</t>
  </si>
  <si>
    <t>Наименование (описание) обособленного подразделения</t>
  </si>
  <si>
    <t>Не определено</t>
  </si>
  <si>
    <t>Организационно-правовая форма</t>
  </si>
  <si>
    <t>1 23 00 | Общества с ограниченной ответственностью</t>
  </si>
  <si>
    <t>Вид деятельности</t>
  </si>
  <si>
    <t>Комбинированное производство, более 25 МВт</t>
  </si>
  <si>
    <t>ИП утверждена с НДС</t>
  </si>
  <si>
    <t>Показатели качества и надежности</t>
  </si>
  <si>
    <t>по организации</t>
  </si>
  <si>
    <t>Мероприятия по концессионному соглашению</t>
  </si>
  <si>
    <t>ИП не содержит мероприятия, реализуемые в рамках КС</t>
  </si>
  <si>
    <t>Корректировка НВВ в связи с неисполнением ИП</t>
  </si>
  <si>
    <t>Дата начала ИП</t>
  </si>
  <si>
    <t>01.01.2021</t>
  </si>
  <si>
    <t>Дата окончания ИП</t>
  </si>
  <si>
    <t>31.12.2021</t>
  </si>
  <si>
    <t>Период реализации ИП</t>
  </si>
  <si>
    <t>Наименование решения</t>
  </si>
  <si>
    <t>ООО «ЭнергоТранзит» в сфере теплоснабжения на 2021 год</t>
  </si>
  <si>
    <t>Тип решения</t>
  </si>
  <si>
    <t>постановление</t>
  </si>
  <si>
    <t>Номер решения</t>
  </si>
  <si>
    <t>288</t>
  </si>
  <si>
    <t>Дата решения</t>
  </si>
  <si>
    <t>30.10.2020</t>
  </si>
  <si>
    <t>Ссылка на обосновывающие материалы</t>
  </si>
  <si>
    <t>https://portal.eias.ru/Portal/DownloadPage.aspx?type=12&amp;guid=0bc64d4e-4090-4d01-895a-a13377efad93</t>
  </si>
  <si>
    <t>Ссылка на обосновывающие материалы, подтверждающие выполнение мероприятий за отчетный период</t>
  </si>
  <si>
    <t>Адрес регулируемой организации</t>
  </si>
  <si>
    <t>Юридический адрес</t>
  </si>
  <si>
    <t>630099, ОБЛ НОВОСИБИРСКАЯ, Г НОВОСИБИРСК, УЛ ОРДЖОНИКИДЗЕ, д. ДОМ 40, кв. ОФИС 3526</t>
  </si>
  <si>
    <t>Почтовый адрес</t>
  </si>
  <si>
    <t>Кемеровская обл, г. Новокузнецк, р-н Центральный, пр-кт. Пионерский, д. 42</t>
  </si>
  <si>
    <t>Ответственный за предоставление информации
 (от регулируемой организации)</t>
  </si>
  <si>
    <t>Фамилия, имя, отчество</t>
  </si>
  <si>
    <t>Красовская Юлия Александровна</t>
  </si>
  <si>
    <t>Должность</t>
  </si>
  <si>
    <t>начальник отдела инвестиций</t>
  </si>
  <si>
    <t>Контактный телефон</t>
  </si>
  <si>
    <t>30874454</t>
  </si>
  <si>
    <t>e-mail</t>
  </si>
  <si>
    <t>krasovskaya_ua.fin@nk-energy.ru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</si>
</sst>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theme="0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8"/>
      <color indexed="62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</font>
    <font>
      <sz val="8"/>
      <color indexed="63"/>
      <name val="Tahoma"/>
      <family val="2"/>
      <charset val="204"/>
    </font>
    <font>
      <sz val="8"/>
      <color indexed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10"/>
      <name val="Tahoma"/>
      <family val="2"/>
      <charset val="204"/>
    </font>
    <font>
      <sz val="16"/>
      <name val="Tahoma"/>
      <family val="2"/>
      <charset val="204"/>
    </font>
    <font>
      <sz val="9"/>
      <color indexed="60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color theme="0"/>
      <name val="Wingdings 2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lightDown">
        <fgColor indexed="22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dotted">
        <color indexed="55"/>
      </top>
      <bottom/>
      <diagonal/>
    </border>
  </borders>
  <cellStyleXfs count="12">
    <xf numFmtId="0" fontId="0" fillId="0" borderId="0"/>
    <xf numFmtId="0" fontId="1" fillId="0" borderId="0" applyBorder="0">
      <alignment horizontal="center" vertical="center" wrapText="1"/>
    </xf>
    <xf numFmtId="0" fontId="3" fillId="0" borderId="0"/>
    <xf numFmtId="0" fontId="5" fillId="0" borderId="2" applyBorder="0">
      <alignment horizontal="center" vertical="center" wrapText="1"/>
    </xf>
    <xf numFmtId="4" fontId="4" fillId="3" borderId="7" applyBorder="0">
      <alignment horizontal="right"/>
    </xf>
    <xf numFmtId="4" fontId="4" fillId="6" borderId="14" applyBorder="0">
      <alignment horizontal="right"/>
    </xf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3" fillId="0" borderId="0"/>
    <xf numFmtId="0" fontId="4" fillId="0" borderId="0">
      <alignment horizontal="left" vertical="center"/>
    </xf>
  </cellStyleXfs>
  <cellXfs count="248">
    <xf numFmtId="0" fontId="0" fillId="0" borderId="0" xfId="0"/>
    <xf numFmtId="0" fontId="4" fillId="0" borderId="0" xfId="2" applyFont="1" applyFill="1" applyAlignment="1" applyProtection="1">
      <alignment vertical="center" wrapText="1"/>
    </xf>
    <xf numFmtId="0" fontId="4" fillId="0" borderId="3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5" borderId="3" xfId="1" applyFont="1" applyFill="1" applyBorder="1" applyAlignment="1" applyProtection="1">
      <alignment horizontal="left" vertical="center" wrapText="1" indent="1"/>
    </xf>
    <xf numFmtId="0" fontId="0" fillId="0" borderId="1" xfId="2" applyFont="1" applyFill="1" applyBorder="1" applyAlignment="1" applyProtection="1">
      <alignment horizontal="center" vertical="center" wrapText="1"/>
    </xf>
    <xf numFmtId="0" fontId="0" fillId="0" borderId="3" xfId="2" applyFont="1" applyFill="1" applyBorder="1" applyAlignment="1" applyProtection="1">
      <alignment horizontal="center" vertical="center" wrapText="1"/>
    </xf>
    <xf numFmtId="0" fontId="0" fillId="0" borderId="1" xfId="2" applyFont="1" applyFill="1" applyBorder="1" applyAlignment="1" applyProtection="1">
      <alignment horizontal="center" vertical="center" wrapText="1"/>
    </xf>
    <xf numFmtId="4" fontId="5" fillId="0" borderId="1" xfId="5" applyFont="1" applyFill="1" applyBorder="1" applyAlignment="1" applyProtection="1">
      <alignment horizontal="right" vertical="center" wrapText="1"/>
    </xf>
    <xf numFmtId="4" fontId="4" fillId="7" borderId="19" xfId="4" applyFont="1" applyFill="1" applyBorder="1" applyAlignment="1" applyProtection="1">
      <alignment horizontal="center" vertical="center" wrapText="1"/>
    </xf>
    <xf numFmtId="4" fontId="4" fillId="8" borderId="19" xfId="4" applyFont="1" applyFill="1" applyBorder="1" applyAlignment="1" applyProtection="1">
      <alignment horizontal="center" vertical="center" wrapText="1"/>
    </xf>
    <xf numFmtId="0" fontId="4" fillId="0" borderId="3" xfId="6" applyFont="1" applyFill="1" applyBorder="1" applyAlignment="1" applyProtection="1">
      <alignment horizontal="left" vertical="center" wrapText="1" indent="1"/>
    </xf>
    <xf numFmtId="4" fontId="4" fillId="7" borderId="3" xfId="4" applyFont="1" applyFill="1" applyBorder="1" applyAlignment="1" applyProtection="1">
      <alignment horizontal="center" vertical="center" wrapText="1"/>
    </xf>
    <xf numFmtId="0" fontId="4" fillId="0" borderId="23" xfId="2" applyFont="1" applyFill="1" applyBorder="1" applyAlignment="1" applyProtection="1">
      <alignment vertical="center" wrapText="1"/>
    </xf>
    <xf numFmtId="49" fontId="0" fillId="3" borderId="16" xfId="2" applyNumberFormat="1" applyFont="1" applyFill="1" applyBorder="1" applyAlignment="1" applyProtection="1">
      <alignment vertical="center" wrapText="1"/>
      <protection locked="0"/>
    </xf>
    <xf numFmtId="49" fontId="4" fillId="2" borderId="16" xfId="2" applyNumberFormat="1" applyFont="1" applyFill="1" applyBorder="1" applyAlignment="1" applyProtection="1">
      <alignment vertical="center" wrapText="1"/>
    </xf>
    <xf numFmtId="49" fontId="7" fillId="6" borderId="16" xfId="7" applyNumberForma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9" fillId="0" borderId="0" xfId="2" applyFont="1" applyFill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11" fillId="0" borderId="3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vertical="center" wrapText="1"/>
    </xf>
    <xf numFmtId="0" fontId="11" fillId="2" borderId="3" xfId="2" applyFont="1" applyFill="1" applyBorder="1" applyAlignment="1" applyProtection="1">
      <alignment horizontal="center" vertical="center" wrapText="1"/>
    </xf>
    <xf numFmtId="0" fontId="11" fillId="0" borderId="4" xfId="3" applyFont="1" applyFill="1" applyBorder="1" applyAlignment="1" applyProtection="1">
      <alignment horizontal="center" vertical="center" wrapText="1"/>
    </xf>
    <xf numFmtId="0" fontId="11" fillId="0" borderId="5" xfId="3" applyFont="1" applyFill="1" applyBorder="1" applyAlignment="1" applyProtection="1">
      <alignment horizontal="center" vertical="center" wrapText="1"/>
    </xf>
    <xf numFmtId="0" fontId="11" fillId="0" borderId="6" xfId="3" applyFont="1" applyFill="1" applyBorder="1" applyAlignment="1" applyProtection="1">
      <alignment horizontal="center" vertical="center" wrapText="1"/>
    </xf>
    <xf numFmtId="4" fontId="9" fillId="0" borderId="8" xfId="4" applyFont="1" applyFill="1" applyBorder="1" applyAlignment="1" applyProtection="1">
      <alignment vertical="center" wrapText="1"/>
    </xf>
    <xf numFmtId="4" fontId="9" fillId="0" borderId="0" xfId="4" applyFont="1" applyFill="1" applyBorder="1" applyAlignment="1" applyProtection="1">
      <alignment vertical="center" wrapText="1"/>
    </xf>
    <xf numFmtId="0" fontId="9" fillId="2" borderId="8" xfId="2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11" fillId="0" borderId="8" xfId="3" applyFont="1" applyFill="1" applyBorder="1" applyAlignment="1" applyProtection="1">
      <alignment horizontal="center" vertical="center" wrapText="1"/>
    </xf>
    <xf numFmtId="0" fontId="11" fillId="0" borderId="8" xfId="3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11" fillId="0" borderId="9" xfId="3" applyFont="1" applyFill="1" applyBorder="1" applyAlignment="1" applyProtection="1">
      <alignment horizontal="center" vertical="center" wrapText="1"/>
    </xf>
    <xf numFmtId="0" fontId="11" fillId="0" borderId="10" xfId="3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center" vertical="center" wrapText="1"/>
    </xf>
    <xf numFmtId="0" fontId="9" fillId="4" borderId="3" xfId="3" applyFont="1" applyFill="1" applyBorder="1" applyAlignment="1" applyProtection="1">
      <alignment horizontal="center" vertical="center" wrapText="1"/>
    </xf>
    <xf numFmtId="0" fontId="9" fillId="4" borderId="11" xfId="3" applyFont="1" applyFill="1" applyBorder="1" applyAlignment="1" applyProtection="1">
      <alignment horizontal="center" vertical="center" wrapText="1"/>
    </xf>
    <xf numFmtId="0" fontId="9" fillId="4" borderId="12" xfId="2" applyFont="1" applyFill="1" applyBorder="1" applyAlignment="1" applyProtection="1">
      <alignment horizontal="center" vertical="center" wrapText="1"/>
    </xf>
    <xf numFmtId="0" fontId="10" fillId="5" borderId="3" xfId="1" applyFont="1" applyFill="1" applyBorder="1" applyAlignment="1" applyProtection="1">
      <alignment horizontal="left" vertical="center" wrapText="1" indent="1"/>
    </xf>
    <xf numFmtId="0" fontId="9" fillId="4" borderId="12" xfId="3" applyFont="1" applyFill="1" applyBorder="1" applyAlignment="1" applyProtection="1">
      <alignment horizontal="center" vertical="center" wrapText="1"/>
    </xf>
    <xf numFmtId="0" fontId="9" fillId="4" borderId="6" xfId="3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vertical="center" wrapText="1"/>
    </xf>
    <xf numFmtId="0" fontId="9" fillId="0" borderId="3" xfId="2" applyFont="1" applyFill="1" applyBorder="1" applyAlignment="1" applyProtection="1">
      <alignment vertical="center" wrapText="1"/>
    </xf>
    <xf numFmtId="0" fontId="10" fillId="0" borderId="3" xfId="2" applyFont="1" applyFill="1" applyBorder="1" applyAlignment="1" applyProtection="1">
      <alignment vertical="center" wrapText="1"/>
    </xf>
    <xf numFmtId="0" fontId="10" fillId="0" borderId="1" xfId="2" applyFont="1" applyFill="1" applyBorder="1" applyAlignment="1" applyProtection="1">
      <alignment vertical="center" wrapText="1"/>
    </xf>
    <xf numFmtId="0" fontId="10" fillId="0" borderId="13" xfId="2" applyFont="1" applyFill="1" applyBorder="1" applyAlignment="1" applyProtection="1">
      <alignment vertical="center" wrapText="1"/>
    </xf>
    <xf numFmtId="4" fontId="10" fillId="6" borderId="1" xfId="5" applyFont="1" applyBorder="1" applyAlignment="1" applyProtection="1">
      <alignment horizontal="right" vertical="center" wrapText="1"/>
    </xf>
    <xf numFmtId="4" fontId="10" fillId="6" borderId="10" xfId="5" applyFont="1" applyBorder="1" applyAlignment="1" applyProtection="1">
      <alignment horizontal="right" vertical="center" wrapText="1"/>
    </xf>
    <xf numFmtId="4" fontId="9" fillId="0" borderId="8" xfId="4" applyFont="1" applyFill="1" applyBorder="1" applyAlignment="1" applyProtection="1">
      <alignment horizontal="center" vertical="center" wrapText="1"/>
    </xf>
    <xf numFmtId="4" fontId="10" fillId="0" borderId="0" xfId="4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3" xfId="2" applyNumberFormat="1" applyFont="1" applyFill="1" applyBorder="1" applyAlignment="1" applyProtection="1">
      <alignment horizontal="center" vertical="center" wrapText="1"/>
    </xf>
    <xf numFmtId="4" fontId="10" fillId="6" borderId="1" xfId="4" applyFont="1" applyFill="1" applyBorder="1" applyAlignment="1" applyProtection="1">
      <alignment horizontal="right" vertical="center" wrapText="1"/>
    </xf>
    <xf numFmtId="4" fontId="10" fillId="6" borderId="10" xfId="4" applyFont="1" applyFill="1" applyBorder="1" applyAlignment="1" applyProtection="1">
      <alignment horizontal="right" vertical="center" wrapText="1"/>
    </xf>
    <xf numFmtId="0" fontId="9" fillId="0" borderId="8" xfId="2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vertical="center" wrapText="1"/>
    </xf>
    <xf numFmtId="0" fontId="11" fillId="0" borderId="1" xfId="2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left" vertical="center" wrapText="1" indent="1"/>
    </xf>
    <xf numFmtId="0" fontId="11" fillId="0" borderId="3" xfId="2" applyFont="1" applyFill="1" applyBorder="1" applyAlignment="1" applyProtection="1">
      <alignment horizontal="left" vertical="center" wrapText="1" indent="1"/>
    </xf>
    <xf numFmtId="0" fontId="11" fillId="0" borderId="13" xfId="2" applyFont="1" applyFill="1" applyBorder="1" applyAlignment="1" applyProtection="1">
      <alignment horizontal="left" vertical="center" wrapText="1" indent="1"/>
    </xf>
    <xf numFmtId="4" fontId="9" fillId="6" borderId="1" xfId="4" applyFont="1" applyFill="1" applyBorder="1" applyAlignment="1" applyProtection="1">
      <alignment horizontal="right" vertical="center" wrapText="1"/>
    </xf>
    <xf numFmtId="4" fontId="9" fillId="6" borderId="10" xfId="4" applyFont="1" applyFill="1" applyBorder="1" applyAlignment="1" applyProtection="1">
      <alignment horizontal="right" vertical="center" wrapText="1"/>
    </xf>
    <xf numFmtId="4" fontId="9" fillId="6" borderId="1" xfId="5" applyFont="1" applyBorder="1" applyAlignment="1" applyProtection="1">
      <alignment horizontal="right" vertical="center" wrapText="1"/>
    </xf>
    <xf numFmtId="0" fontId="9" fillId="0" borderId="1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0" fontId="9" fillId="0" borderId="13" xfId="2" applyFont="1" applyFill="1" applyBorder="1" applyAlignment="1" applyProtection="1">
      <alignment horizontal="left" vertical="center" wrapText="1" indent="1"/>
    </xf>
    <xf numFmtId="0" fontId="11" fillId="0" borderId="15" xfId="2" applyFont="1" applyFill="1" applyBorder="1" applyAlignment="1" applyProtection="1">
      <alignment horizontal="left" vertical="center" wrapText="1" indent="1"/>
    </xf>
    <xf numFmtId="0" fontId="11" fillId="0" borderId="11" xfId="2" applyFont="1" applyFill="1" applyBorder="1" applyAlignment="1" applyProtection="1">
      <alignment horizontal="left" vertical="center" wrapText="1" indent="1"/>
    </xf>
    <xf numFmtId="0" fontId="11" fillId="0" borderId="6" xfId="2" applyFont="1" applyFill="1" applyBorder="1" applyAlignment="1" applyProtection="1">
      <alignment horizontal="left" vertical="center" wrapText="1" indent="1"/>
    </xf>
    <xf numFmtId="4" fontId="9" fillId="6" borderId="16" xfId="5" applyFont="1" applyBorder="1" applyAlignment="1" applyProtection="1">
      <alignment horizontal="right" vertical="center" wrapText="1"/>
    </xf>
    <xf numFmtId="0" fontId="9" fillId="2" borderId="3" xfId="2" applyFont="1" applyFill="1" applyBorder="1" applyAlignment="1" applyProtection="1">
      <alignment vertical="center" wrapText="1"/>
    </xf>
    <xf numFmtId="0" fontId="10" fillId="2" borderId="3" xfId="2" applyFont="1" applyFill="1" applyBorder="1" applyAlignment="1" applyProtection="1">
      <alignment horizontal="center" wrapText="1"/>
    </xf>
    <xf numFmtId="0" fontId="9" fillId="5" borderId="1" xfId="1" applyFont="1" applyFill="1" applyBorder="1" applyAlignment="1" applyProtection="1">
      <alignment horizontal="left" vertical="center" indent="1"/>
    </xf>
    <xf numFmtId="0" fontId="9" fillId="5" borderId="3" xfId="1" applyFont="1" applyFill="1" applyBorder="1" applyAlignment="1" applyProtection="1">
      <alignment horizontal="left" vertical="center" indent="1"/>
    </xf>
    <xf numFmtId="0" fontId="9" fillId="5" borderId="3" xfId="1" applyFont="1" applyFill="1" applyBorder="1" applyAlignment="1" applyProtection="1">
      <alignment horizontal="left" vertical="center" wrapText="1" indent="1"/>
    </xf>
    <xf numFmtId="0" fontId="11" fillId="0" borderId="10" xfId="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17" xfId="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4" fontId="10" fillId="0" borderId="10" xfId="5" applyFont="1" applyFill="1" applyBorder="1" applyAlignment="1" applyProtection="1">
      <alignment horizontal="right" vertical="center" wrapText="1"/>
    </xf>
    <xf numFmtId="4" fontId="10" fillId="0" borderId="1" xfId="5" applyFont="1" applyFill="1" applyBorder="1" applyAlignment="1" applyProtection="1">
      <alignment horizontal="right" vertical="center" wrapText="1"/>
    </xf>
    <xf numFmtId="0" fontId="9" fillId="7" borderId="18" xfId="2" applyFont="1" applyFill="1" applyBorder="1" applyAlignment="1" applyProtection="1">
      <alignment vertical="center" wrapText="1"/>
    </xf>
    <xf numFmtId="0" fontId="13" fillId="7" borderId="19" xfId="0" applyFont="1" applyFill="1" applyBorder="1" applyAlignment="1" applyProtection="1">
      <alignment horizontal="center" vertical="top"/>
    </xf>
    <xf numFmtId="4" fontId="9" fillId="7" borderId="19" xfId="4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 applyProtection="1">
      <alignment horizontal="left"/>
    </xf>
    <xf numFmtId="4" fontId="9" fillId="0" borderId="3" xfId="4" applyFont="1" applyFill="1" applyBorder="1" applyAlignment="1" applyProtection="1">
      <alignment horizontal="right" vertical="center" wrapText="1"/>
    </xf>
    <xf numFmtId="0" fontId="9" fillId="0" borderId="3" xfId="6" applyFont="1" applyFill="1" applyBorder="1" applyAlignment="1" applyProtection="1">
      <alignment horizontal="left" vertical="center" wrapText="1" indent="1"/>
    </xf>
    <xf numFmtId="0" fontId="11" fillId="0" borderId="20" xfId="3" applyFont="1" applyFill="1" applyBorder="1" applyAlignment="1" applyProtection="1">
      <alignment horizontal="center" vertical="center" wrapText="1"/>
    </xf>
    <xf numFmtId="0" fontId="9" fillId="7" borderId="1" xfId="2" applyFont="1" applyFill="1" applyBorder="1" applyAlignment="1" applyProtection="1">
      <alignment vertical="center" wrapText="1"/>
    </xf>
    <xf numFmtId="0" fontId="13" fillId="7" borderId="3" xfId="0" applyFont="1" applyFill="1" applyBorder="1" applyAlignment="1" applyProtection="1">
      <alignment horizontal="center" vertical="top"/>
    </xf>
    <xf numFmtId="4" fontId="9" fillId="7" borderId="3" xfId="4" applyFont="1" applyFill="1" applyBorder="1" applyAlignment="1" applyProtection="1">
      <alignment horizontal="center" vertical="center" wrapText="1"/>
    </xf>
    <xf numFmtId="49" fontId="9" fillId="2" borderId="18" xfId="2" applyNumberFormat="1" applyFont="1" applyFill="1" applyBorder="1" applyAlignment="1" applyProtection="1">
      <alignment horizontal="center" vertical="center" wrapText="1"/>
    </xf>
    <xf numFmtId="49" fontId="9" fillId="2" borderId="18" xfId="2" applyNumberFormat="1" applyFont="1" applyFill="1" applyBorder="1" applyAlignment="1" applyProtection="1">
      <alignment horizontal="left" vertical="center" wrapText="1"/>
    </xf>
    <xf numFmtId="49" fontId="9" fillId="2" borderId="21" xfId="2" applyNumberFormat="1" applyFont="1" applyFill="1" applyBorder="1" applyAlignment="1" applyProtection="1">
      <alignment horizontal="center" vertical="center" wrapText="1"/>
    </xf>
    <xf numFmtId="49" fontId="9" fillId="9" borderId="18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18" xfId="2" applyNumberFormat="1" applyFont="1" applyFill="1" applyBorder="1" applyAlignment="1" applyProtection="1">
      <alignment horizontal="right" vertical="center" wrapText="1"/>
    </xf>
    <xf numFmtId="4" fontId="9" fillId="9" borderId="18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22" xfId="2" applyFont="1" applyFill="1" applyBorder="1" applyAlignment="1" applyProtection="1">
      <alignment vertical="center" wrapText="1"/>
    </xf>
    <xf numFmtId="0" fontId="9" fillId="0" borderId="23" xfId="2" applyFont="1" applyFill="1" applyBorder="1" applyAlignment="1" applyProtection="1">
      <alignment vertical="center" wrapText="1"/>
    </xf>
    <xf numFmtId="49" fontId="9" fillId="2" borderId="8" xfId="2" applyNumberFormat="1" applyFont="1" applyFill="1" applyBorder="1" applyAlignment="1" applyProtection="1">
      <alignment horizontal="center" vertical="center" wrapText="1"/>
    </xf>
    <xf numFmtId="49" fontId="9" fillId="2" borderId="8" xfId="2" applyNumberFormat="1" applyFont="1" applyFill="1" applyBorder="1" applyAlignment="1" applyProtection="1">
      <alignment horizontal="left" vertical="center" wrapText="1"/>
    </xf>
    <xf numFmtId="49" fontId="9" fillId="2" borderId="9" xfId="2" applyNumberFormat="1" applyFont="1" applyFill="1" applyBorder="1" applyAlignment="1" applyProtection="1">
      <alignment horizontal="center" vertical="center" wrapText="1"/>
    </xf>
    <xf numFmtId="49" fontId="9" fillId="9" borderId="8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8" xfId="2" applyNumberFormat="1" applyFont="1" applyFill="1" applyBorder="1" applyAlignment="1" applyProtection="1">
      <alignment horizontal="right" vertical="center" wrapText="1"/>
    </xf>
    <xf numFmtId="4" fontId="9" fillId="9" borderId="8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2" applyNumberFormat="1" applyFont="1" applyFill="1" applyBorder="1" applyAlignment="1" applyProtection="1">
      <alignment horizontal="center" vertical="top" wrapText="1"/>
    </xf>
    <xf numFmtId="3" fontId="9" fillId="0" borderId="4" xfId="2" applyNumberFormat="1" applyFont="1" applyFill="1" applyBorder="1" applyAlignment="1" applyProtection="1">
      <alignment horizontal="center" vertical="center" wrapText="1"/>
    </xf>
    <xf numFmtId="49" fontId="9" fillId="0" borderId="4" xfId="2" applyNumberFormat="1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left" vertical="center" indent="1"/>
    </xf>
    <xf numFmtId="0" fontId="14" fillId="0" borderId="11" xfId="2" applyFont="1" applyFill="1" applyBorder="1" applyAlignment="1" applyProtection="1">
      <alignment horizontal="left" vertical="center" indent="1"/>
    </xf>
    <xf numFmtId="0" fontId="9" fillId="0" borderId="11" xfId="2" applyFont="1" applyFill="1" applyBorder="1" applyAlignment="1" applyProtection="1">
      <alignment vertical="center"/>
    </xf>
    <xf numFmtId="0" fontId="9" fillId="0" borderId="11" xfId="2" applyFont="1" applyFill="1" applyBorder="1" applyAlignment="1" applyProtection="1">
      <alignment vertical="center" wrapText="1"/>
    </xf>
    <xf numFmtId="4" fontId="9" fillId="0" borderId="9" xfId="2" applyNumberFormat="1" applyFont="1" applyFill="1" applyBorder="1" applyAlignment="1" applyProtection="1">
      <alignment horizontal="center" vertical="top" wrapText="1"/>
    </xf>
    <xf numFmtId="3" fontId="9" fillId="0" borderId="9" xfId="2" applyNumberFormat="1" applyFont="1" applyFill="1" applyBorder="1" applyAlignment="1" applyProtection="1">
      <alignment horizontal="center" vertical="center" wrapText="1"/>
    </xf>
    <xf numFmtId="49" fontId="9" fillId="0" borderId="9" xfId="2" applyNumberFormat="1" applyFont="1" applyFill="1" applyBorder="1" applyAlignment="1" applyProtection="1">
      <alignment horizontal="center" vertical="center" wrapText="1"/>
    </xf>
    <xf numFmtId="49" fontId="9" fillId="0" borderId="0" xfId="2" applyNumberFormat="1" applyFont="1" applyFill="1" applyBorder="1" applyAlignment="1" applyProtection="1">
      <alignment horizontal="center" vertical="center" wrapText="1"/>
    </xf>
    <xf numFmtId="49" fontId="11" fillId="0" borderId="16" xfId="2" applyNumberFormat="1" applyFont="1" applyFill="1" applyBorder="1" applyAlignment="1" applyProtection="1">
      <alignment horizontal="center" vertical="center" wrapText="1"/>
    </xf>
    <xf numFmtId="0" fontId="9" fillId="0" borderId="8" xfId="2" applyNumberFormat="1" applyFont="1" applyFill="1" applyBorder="1" applyAlignment="1" applyProtection="1">
      <alignment vertical="center" wrapText="1"/>
    </xf>
    <xf numFmtId="0" fontId="9" fillId="0" borderId="15" xfId="2" applyNumberFormat="1" applyFont="1" applyFill="1" applyBorder="1" applyAlignment="1" applyProtection="1">
      <alignment horizontal="center" vertical="center" wrapText="1"/>
    </xf>
    <xf numFmtId="4" fontId="9" fillId="6" borderId="1" xfId="5" applyNumberFormat="1" applyFont="1" applyFill="1" applyBorder="1" applyAlignment="1" applyProtection="1">
      <alignment horizontal="right" vertical="center" wrapText="1"/>
    </xf>
    <xf numFmtId="4" fontId="9" fillId="6" borderId="15" xfId="5" applyNumberFormat="1" applyFont="1" applyFill="1" applyBorder="1" applyAlignment="1" applyProtection="1">
      <alignment horizontal="right" vertical="center" wrapText="1"/>
    </xf>
    <xf numFmtId="4" fontId="9" fillId="6" borderId="8" xfId="5" applyNumberFormat="1" applyFont="1" applyFill="1" applyBorder="1" applyAlignment="1" applyProtection="1">
      <alignment horizontal="right" vertical="center" wrapText="1"/>
    </xf>
    <xf numFmtId="4" fontId="9" fillId="3" borderId="8" xfId="2" applyNumberFormat="1" applyFont="1" applyFill="1" applyBorder="1" applyAlignment="1" applyProtection="1">
      <alignment vertical="center" wrapText="1"/>
      <protection locked="0"/>
    </xf>
    <xf numFmtId="4" fontId="9" fillId="3" borderId="15" xfId="2" applyNumberFormat="1" applyFont="1" applyFill="1" applyBorder="1" applyAlignment="1" applyProtection="1">
      <alignment vertical="center" wrapText="1"/>
      <protection locked="0"/>
    </xf>
    <xf numFmtId="49" fontId="11" fillId="3" borderId="15" xfId="2" applyNumberFormat="1" applyFont="1" applyFill="1" applyBorder="1" applyAlignment="1" applyProtection="1">
      <alignment vertical="center" wrapText="1"/>
      <protection locked="0"/>
    </xf>
    <xf numFmtId="0" fontId="9" fillId="0" borderId="16" xfId="2" applyNumberFormat="1" applyFont="1" applyFill="1" applyBorder="1" applyAlignment="1" applyProtection="1">
      <alignment vertical="center" wrapText="1"/>
    </xf>
    <xf numFmtId="4" fontId="9" fillId="6" borderId="16" xfId="5" applyNumberFormat="1" applyFont="1" applyFill="1" applyBorder="1" applyAlignment="1" applyProtection="1">
      <alignment horizontal="right" vertical="center" wrapText="1"/>
    </xf>
    <xf numFmtId="4" fontId="9" fillId="3" borderId="16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5" fillId="0" borderId="0" xfId="8" applyFont="1" applyFill="1" applyBorder="1" applyAlignment="1">
      <alignment vertical="center"/>
    </xf>
    <xf numFmtId="0" fontId="19" fillId="0" borderId="0" xfId="9" applyFont="1"/>
    <xf numFmtId="0" fontId="19" fillId="0" borderId="0" xfId="9" applyFont="1" applyBorder="1"/>
    <xf numFmtId="49" fontId="19" fillId="0" borderId="4" xfId="9" applyNumberFormat="1" applyFont="1" applyFill="1" applyBorder="1" applyAlignment="1" applyProtection="1">
      <alignment horizontal="center" vertical="center" wrapText="1" readingOrder="1"/>
    </xf>
    <xf numFmtId="0" fontId="0" fillId="10" borderId="16" xfId="0" applyFill="1" applyBorder="1" applyAlignment="1">
      <alignment horizontal="center" vertical="center"/>
    </xf>
    <xf numFmtId="49" fontId="19" fillId="0" borderId="9" xfId="9" applyNumberFormat="1" applyFont="1" applyFill="1" applyBorder="1" applyAlignment="1" applyProtection="1">
      <alignment horizontal="center" vertical="center" wrapText="1" readingOrder="1"/>
    </xf>
    <xf numFmtId="0" fontId="16" fillId="11" borderId="15" xfId="0" applyNumberFormat="1" applyFont="1" applyFill="1" applyBorder="1" applyAlignment="1">
      <alignment horizontal="center" vertical="center" wrapText="1"/>
    </xf>
    <xf numFmtId="0" fontId="16" fillId="11" borderId="11" xfId="0" applyNumberFormat="1" applyFont="1" applyFill="1" applyBorder="1" applyAlignment="1">
      <alignment horizontal="center" vertical="center" wrapText="1"/>
    </xf>
    <xf numFmtId="0" fontId="16" fillId="11" borderId="6" xfId="0" applyNumberFormat="1" applyFont="1" applyFill="1" applyBorder="1" applyAlignment="1">
      <alignment horizontal="center" vertical="center" wrapText="1"/>
    </xf>
    <xf numFmtId="0" fontId="16" fillId="12" borderId="16" xfId="0" applyNumberFormat="1" applyFont="1" applyFill="1" applyBorder="1" applyAlignment="1">
      <alignment horizontal="center" vertical="center" wrapText="1"/>
    </xf>
    <xf numFmtId="0" fontId="19" fillId="11" borderId="1" xfId="9" applyFont="1" applyFill="1" applyBorder="1" applyAlignment="1">
      <alignment horizontal="center" vertical="center" wrapText="1"/>
    </xf>
    <xf numFmtId="0" fontId="19" fillId="11" borderId="3" xfId="9" applyFont="1" applyFill="1" applyBorder="1" applyAlignment="1">
      <alignment horizontal="center" vertical="center" wrapText="1"/>
    </xf>
    <xf numFmtId="0" fontId="19" fillId="11" borderId="13" xfId="9" applyFont="1" applyFill="1" applyBorder="1" applyAlignment="1">
      <alignment horizontal="center" vertical="center" wrapText="1"/>
    </xf>
    <xf numFmtId="0" fontId="19" fillId="12" borderId="1" xfId="9" applyFont="1" applyFill="1" applyBorder="1" applyAlignment="1">
      <alignment horizontal="center" vertical="center" wrapText="1"/>
    </xf>
    <xf numFmtId="0" fontId="19" fillId="12" borderId="13" xfId="9" applyFont="1" applyFill="1" applyBorder="1" applyAlignment="1">
      <alignment horizontal="center" vertical="center" wrapText="1"/>
    </xf>
    <xf numFmtId="0" fontId="19" fillId="12" borderId="15" xfId="9" applyFont="1" applyFill="1" applyBorder="1" applyAlignment="1">
      <alignment horizontal="center" vertical="center" wrapText="1"/>
    </xf>
    <xf numFmtId="0" fontId="19" fillId="12" borderId="11" xfId="9" applyFont="1" applyFill="1" applyBorder="1" applyAlignment="1">
      <alignment horizontal="center" vertical="center" wrapText="1"/>
    </xf>
    <xf numFmtId="0" fontId="19" fillId="12" borderId="6" xfId="9" applyFont="1" applyFill="1" applyBorder="1" applyAlignment="1">
      <alignment horizontal="center" vertical="center" wrapText="1"/>
    </xf>
    <xf numFmtId="49" fontId="19" fillId="11" borderId="15" xfId="9" applyNumberFormat="1" applyFont="1" applyFill="1" applyBorder="1" applyAlignment="1" applyProtection="1">
      <alignment horizontal="center" vertical="center" wrapText="1" readingOrder="1"/>
    </xf>
    <xf numFmtId="49" fontId="19" fillId="11" borderId="6" xfId="9" applyNumberFormat="1" applyFont="1" applyFill="1" applyBorder="1" applyAlignment="1" applyProtection="1">
      <alignment horizontal="center" vertical="center" wrapText="1" readingOrder="1"/>
    </xf>
    <xf numFmtId="0" fontId="19" fillId="12" borderId="24" xfId="9" applyFont="1" applyFill="1" applyBorder="1" applyAlignment="1">
      <alignment horizontal="center" vertical="center" wrapText="1"/>
    </xf>
    <xf numFmtId="0" fontId="19" fillId="12" borderId="25" xfId="9" applyFont="1" applyFill="1" applyBorder="1" applyAlignment="1">
      <alignment horizontal="center" vertical="center" wrapText="1"/>
    </xf>
    <xf numFmtId="49" fontId="19" fillId="0" borderId="20" xfId="9" applyNumberFormat="1" applyFont="1" applyFill="1" applyBorder="1" applyAlignment="1" applyProtection="1">
      <alignment horizontal="center" vertical="center" wrapText="1" readingOrder="1"/>
    </xf>
    <xf numFmtId="0" fontId="19" fillId="11" borderId="1" xfId="9" applyNumberFormat="1" applyFont="1" applyFill="1" applyBorder="1" applyAlignment="1" applyProtection="1">
      <alignment horizontal="center" vertical="center" textRotation="90" wrapText="1" readingOrder="1"/>
    </xf>
    <xf numFmtId="0" fontId="19" fillId="0" borderId="1" xfId="9" applyNumberFormat="1" applyFont="1" applyFill="1" applyBorder="1" applyAlignment="1" applyProtection="1">
      <alignment horizontal="center" vertical="center" textRotation="90" wrapText="1" readingOrder="1"/>
    </xf>
    <xf numFmtId="0" fontId="19" fillId="12" borderId="1" xfId="9" applyNumberFormat="1" applyFont="1" applyFill="1" applyBorder="1" applyAlignment="1" applyProtection="1">
      <alignment horizontal="center" vertical="center" textRotation="90" wrapText="1" readingOrder="1"/>
    </xf>
    <xf numFmtId="0" fontId="19" fillId="0" borderId="16" xfId="9" applyNumberFormat="1" applyFont="1" applyFill="1" applyBorder="1" applyAlignment="1" applyProtection="1">
      <alignment horizontal="center" vertical="center" textRotation="90" wrapText="1" readingOrder="1"/>
    </xf>
    <xf numFmtId="49" fontId="20" fillId="0" borderId="3" xfId="9" applyNumberFormat="1" applyFont="1" applyFill="1" applyBorder="1" applyAlignment="1" applyProtection="1">
      <alignment horizontal="center" vertical="center" wrapText="1" readingOrder="1"/>
    </xf>
    <xf numFmtId="0" fontId="19" fillId="0" borderId="15" xfId="9" applyFont="1" applyFill="1" applyBorder="1" applyAlignment="1" applyProtection="1">
      <alignment horizontal="left" vertical="center" wrapText="1" indent="1"/>
    </xf>
    <xf numFmtId="49" fontId="16" fillId="6" borderId="15" xfId="10" applyNumberFormat="1" applyFont="1" applyFill="1" applyBorder="1" applyAlignment="1" applyProtection="1">
      <alignment horizontal="left" vertical="center" wrapText="1"/>
    </xf>
    <xf numFmtId="2" fontId="19" fillId="6" borderId="15" xfId="9" applyNumberFormat="1" applyFont="1" applyFill="1" applyBorder="1" applyAlignment="1" applyProtection="1">
      <alignment horizontal="right" vertical="center"/>
    </xf>
    <xf numFmtId="4" fontId="19" fillId="3" borderId="15" xfId="9" applyNumberFormat="1" applyFont="1" applyFill="1" applyBorder="1" applyAlignment="1" applyProtection="1">
      <alignment horizontal="right" vertical="center"/>
      <protection locked="0"/>
    </xf>
    <xf numFmtId="4" fontId="19" fillId="3" borderId="16" xfId="9" applyNumberFormat="1" applyFont="1" applyFill="1" applyBorder="1" applyAlignment="1" applyProtection="1">
      <alignment horizontal="right" vertical="center"/>
      <protection locked="0"/>
    </xf>
    <xf numFmtId="0" fontId="19" fillId="7" borderId="1" xfId="9" applyFont="1" applyFill="1" applyBorder="1" applyAlignment="1" applyProtection="1">
      <alignment vertical="center"/>
    </xf>
    <xf numFmtId="0" fontId="19" fillId="7" borderId="3" xfId="9" applyFont="1" applyFill="1" applyBorder="1" applyAlignment="1" applyProtection="1">
      <alignment vertical="center"/>
    </xf>
    <xf numFmtId="0" fontId="19" fillId="7" borderId="6" xfId="9" applyFont="1" applyFill="1" applyBorder="1" applyAlignment="1" applyProtection="1">
      <alignment vertical="center"/>
    </xf>
    <xf numFmtId="0" fontId="21" fillId="0" borderId="0" xfId="11" applyNumberFormat="1" applyFont="1" applyFill="1" applyAlignment="1" applyProtection="1">
      <alignment vertical="center" wrapText="1"/>
    </xf>
    <xf numFmtId="0" fontId="21" fillId="0" borderId="0" xfId="11" applyFont="1" applyFill="1" applyAlignment="1" applyProtection="1">
      <alignment horizontal="left" vertical="center" wrapText="1"/>
    </xf>
    <xf numFmtId="0" fontId="21" fillId="0" borderId="0" xfId="11" applyFont="1" applyAlignment="1" applyProtection="1">
      <alignment vertical="center" wrapText="1"/>
    </xf>
    <xf numFmtId="0" fontId="21" fillId="0" borderId="0" xfId="11" applyFont="1" applyAlignment="1" applyProtection="1">
      <alignment horizontal="center" vertical="center" wrapText="1"/>
    </xf>
    <xf numFmtId="0" fontId="21" fillId="0" borderId="0" xfId="11" applyFont="1" applyFill="1" applyAlignment="1" applyProtection="1">
      <alignment vertical="center" wrapText="1"/>
    </xf>
    <xf numFmtId="0" fontId="22" fillId="0" borderId="0" xfId="11" applyFont="1" applyAlignment="1" applyProtection="1">
      <alignment vertical="center" wrapText="1"/>
    </xf>
    <xf numFmtId="0" fontId="4" fillId="0" borderId="0" xfId="11" applyFont="1" applyAlignment="1" applyProtection="1">
      <alignment vertical="center" wrapText="1"/>
    </xf>
    <xf numFmtId="0" fontId="4" fillId="0" borderId="0" xfId="11" applyFont="1" applyAlignment="1" applyProtection="1">
      <alignment horizontal="center" vertical="center" wrapText="1"/>
    </xf>
    <xf numFmtId="0" fontId="4" fillId="2" borderId="0" xfId="11" applyFont="1" applyFill="1" applyBorder="1" applyAlignment="1" applyProtection="1">
      <alignment vertical="center" wrapText="1"/>
    </xf>
    <xf numFmtId="0" fontId="4" fillId="0" borderId="0" xfId="11" applyFont="1" applyBorder="1" applyAlignment="1" applyProtection="1">
      <alignment vertical="center" wrapText="1"/>
    </xf>
    <xf numFmtId="0" fontId="4" fillId="0" borderId="0" xfId="11" applyFont="1" applyBorder="1" applyAlignment="1" applyProtection="1">
      <alignment horizontal="right" vertical="center"/>
    </xf>
    <xf numFmtId="0" fontId="23" fillId="2" borderId="0" xfId="11" applyFont="1" applyFill="1" applyBorder="1" applyAlignment="1" applyProtection="1">
      <alignment vertical="center" wrapText="1"/>
    </xf>
    <xf numFmtId="0" fontId="2" fillId="0" borderId="3" xfId="8" applyFont="1" applyFill="1" applyBorder="1" applyAlignment="1">
      <alignment horizontal="center" vertical="center" wrapText="1"/>
    </xf>
    <xf numFmtId="0" fontId="5" fillId="2" borderId="0" xfId="11" applyFont="1" applyFill="1" applyBorder="1" applyAlignment="1" applyProtection="1">
      <alignment vertical="center" wrapText="1"/>
    </xf>
    <xf numFmtId="0" fontId="4" fillId="2" borderId="3" xfId="11" applyFont="1" applyFill="1" applyBorder="1" applyAlignment="1" applyProtection="1">
      <alignment horizontal="right" vertical="center" wrapText="1" indent="1"/>
    </xf>
    <xf numFmtId="0" fontId="24" fillId="2" borderId="3" xfId="11" applyFont="1" applyFill="1" applyBorder="1" applyAlignment="1" applyProtection="1">
      <alignment horizontal="center" vertical="center" wrapText="1"/>
    </xf>
    <xf numFmtId="0" fontId="6" fillId="0" borderId="0" xfId="11" applyFont="1" applyAlignment="1" applyProtection="1">
      <alignment vertical="center" wrapText="1"/>
    </xf>
    <xf numFmtId="0" fontId="4" fillId="2" borderId="0" xfId="11" applyFont="1" applyFill="1" applyBorder="1" applyAlignment="1" applyProtection="1">
      <alignment horizontal="right" vertical="center" wrapText="1" indent="1"/>
    </xf>
    <xf numFmtId="0" fontId="0" fillId="6" borderId="1" xfId="11" applyFont="1" applyFill="1" applyBorder="1" applyAlignment="1" applyProtection="1">
      <alignment horizontal="center" vertical="center"/>
    </xf>
    <xf numFmtId="0" fontId="5" fillId="2" borderId="8" xfId="11" applyFont="1" applyFill="1" applyBorder="1" applyAlignment="1" applyProtection="1">
      <alignment vertical="center" wrapText="1"/>
    </xf>
    <xf numFmtId="14" fontId="21" fillId="2" borderId="0" xfId="11" applyNumberFormat="1" applyFont="1" applyFill="1" applyBorder="1" applyAlignment="1" applyProtection="1">
      <alignment horizontal="center" vertical="center" wrapText="1"/>
    </xf>
    <xf numFmtId="0" fontId="21" fillId="2" borderId="0" xfId="11" applyNumberFormat="1" applyFont="1" applyFill="1" applyBorder="1" applyAlignment="1" applyProtection="1">
      <alignment horizontal="center" vertical="center" wrapText="1"/>
    </xf>
    <xf numFmtId="0" fontId="4" fillId="2" borderId="3" xfId="11" applyNumberFormat="1" applyFont="1" applyFill="1" applyBorder="1" applyAlignment="1" applyProtection="1">
      <alignment horizontal="center" vertical="center" wrapText="1"/>
    </xf>
    <xf numFmtId="0" fontId="4" fillId="2" borderId="0" xfId="11" applyFont="1" applyFill="1" applyBorder="1" applyAlignment="1" applyProtection="1">
      <alignment horizontal="center" vertical="center" wrapText="1"/>
    </xf>
    <xf numFmtId="0" fontId="4" fillId="2" borderId="26" xfId="11" applyFont="1" applyFill="1" applyBorder="1" applyAlignment="1" applyProtection="1">
      <alignment horizontal="right" vertical="center" wrapText="1" indent="1"/>
    </xf>
    <xf numFmtId="0" fontId="4" fillId="6" borderId="1" xfId="11" applyNumberFormat="1" applyFont="1" applyFill="1" applyBorder="1" applyAlignment="1" applyProtection="1">
      <alignment horizontal="center" vertical="center"/>
    </xf>
    <xf numFmtId="0" fontId="4" fillId="2" borderId="8" xfId="11" applyFont="1" applyFill="1" applyBorder="1" applyAlignment="1" applyProtection="1">
      <alignment vertical="center" wrapText="1"/>
    </xf>
    <xf numFmtId="0" fontId="0" fillId="6" borderId="16" xfId="11" applyNumberFormat="1" applyFont="1" applyFill="1" applyBorder="1" applyAlignment="1" applyProtection="1">
      <alignment horizontal="center" vertical="center"/>
    </xf>
    <xf numFmtId="0" fontId="0" fillId="2" borderId="8" xfId="11" applyFont="1" applyFill="1" applyBorder="1" applyAlignment="1" applyProtection="1">
      <alignment vertical="center" wrapText="1"/>
    </xf>
    <xf numFmtId="0" fontId="0" fillId="2" borderId="0" xfId="11" applyFont="1" applyFill="1" applyBorder="1" applyAlignment="1" applyProtection="1">
      <alignment horizontal="right" vertical="center" wrapText="1" indent="1"/>
    </xf>
    <xf numFmtId="0" fontId="0" fillId="6" borderId="1" xfId="10" applyNumberFormat="1" applyFont="1" applyFill="1" applyBorder="1" applyAlignment="1" applyProtection="1">
      <alignment horizontal="center" vertical="center" wrapText="1"/>
    </xf>
    <xf numFmtId="4" fontId="6" fillId="0" borderId="0" xfId="11" applyNumberFormat="1" applyFont="1" applyAlignment="1" applyProtection="1">
      <alignment vertical="center" wrapText="1"/>
    </xf>
    <xf numFmtId="0" fontId="22" fillId="0" borderId="0" xfId="11" applyFont="1" applyAlignment="1" applyProtection="1">
      <alignment horizontal="center" vertical="center" wrapText="1"/>
    </xf>
    <xf numFmtId="0" fontId="4" fillId="2" borderId="0" xfId="11" applyNumberFormat="1" applyFont="1" applyFill="1" applyBorder="1" applyAlignment="1" applyProtection="1">
      <alignment horizontal="right" vertical="center" wrapText="1" indent="1"/>
    </xf>
    <xf numFmtId="14" fontId="4" fillId="2" borderId="0" xfId="11" applyNumberFormat="1" applyFont="1" applyFill="1" applyBorder="1" applyAlignment="1" applyProtection="1">
      <alignment horizontal="center" vertical="center" wrapText="1"/>
    </xf>
    <xf numFmtId="0" fontId="4" fillId="0" borderId="27" xfId="11" applyFont="1" applyBorder="1" applyAlignment="1" applyProtection="1">
      <alignment vertical="center" wrapText="1"/>
    </xf>
    <xf numFmtId="0" fontId="4" fillId="2" borderId="27" xfId="11" applyFont="1" applyFill="1" applyBorder="1" applyAlignment="1" applyProtection="1">
      <alignment horizontal="center" wrapText="1"/>
    </xf>
    <xf numFmtId="0" fontId="25" fillId="2" borderId="0" xfId="11" applyNumberFormat="1" applyFont="1" applyFill="1" applyBorder="1" applyAlignment="1" applyProtection="1">
      <alignment horizontal="center" vertical="center" wrapText="1"/>
    </xf>
    <xf numFmtId="0" fontId="0" fillId="6" borderId="1" xfId="11" applyFont="1" applyFill="1" applyBorder="1" applyAlignment="1" applyProtection="1">
      <alignment horizontal="center" vertical="center" wrapText="1"/>
    </xf>
    <xf numFmtId="14" fontId="4" fillId="2" borderId="8" xfId="11" applyNumberFormat="1" applyFont="1" applyFill="1" applyBorder="1" applyAlignment="1" applyProtection="1">
      <alignment horizontal="center" vertical="center" wrapText="1"/>
    </xf>
    <xf numFmtId="0" fontId="6" fillId="0" borderId="0" xfId="11" applyFont="1" applyFill="1" applyAlignment="1" applyProtection="1">
      <alignment vertical="center"/>
    </xf>
    <xf numFmtId="0" fontId="26" fillId="0" borderId="0" xfId="11" applyFont="1" applyAlignment="1" applyProtection="1">
      <alignment vertical="center" wrapText="1"/>
    </xf>
    <xf numFmtId="49" fontId="4" fillId="6" borderId="1" xfId="11" applyNumberFormat="1" applyFont="1" applyFill="1" applyBorder="1" applyAlignment="1" applyProtection="1">
      <alignment horizontal="center" vertical="center" wrapText="1"/>
    </xf>
    <xf numFmtId="0" fontId="4" fillId="6" borderId="1" xfId="11" applyNumberFormat="1" applyFont="1" applyFill="1" applyBorder="1" applyAlignment="1" applyProtection="1">
      <alignment horizontal="center" vertical="center" wrapText="1"/>
    </xf>
    <xf numFmtId="49" fontId="6" fillId="0" borderId="0" xfId="11" applyNumberFormat="1" applyFont="1" applyFill="1" applyAlignment="1" applyProtection="1">
      <alignment vertical="center"/>
    </xf>
    <xf numFmtId="0" fontId="4" fillId="0" borderId="3" xfId="11" applyNumberFormat="1" applyFont="1" applyFill="1" applyBorder="1" applyAlignment="1" applyProtection="1">
      <alignment horizontal="center" vertical="center" wrapText="1"/>
    </xf>
    <xf numFmtId="14" fontId="4" fillId="6" borderId="1" xfId="11" applyNumberFormat="1" applyFont="1" applyFill="1" applyBorder="1" applyAlignment="1" applyProtection="1">
      <alignment horizontal="center" vertical="center" wrapText="1"/>
    </xf>
    <xf numFmtId="14" fontId="4" fillId="6" borderId="1" xfId="2" applyNumberFormat="1" applyFont="1" applyFill="1" applyBorder="1" applyAlignment="1" applyProtection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center" vertical="center" wrapText="1"/>
    </xf>
    <xf numFmtId="0" fontId="4" fillId="6" borderId="1" xfId="2" applyNumberFormat="1" applyFont="1" applyFill="1" applyBorder="1" applyAlignment="1" applyProtection="1">
      <alignment horizontal="center" vertical="center" wrapText="1"/>
    </xf>
    <xf numFmtId="0" fontId="4" fillId="6" borderId="16" xfId="11" applyNumberFormat="1" applyFont="1" applyFill="1" applyBorder="1" applyAlignment="1" applyProtection="1">
      <alignment horizontal="center" vertical="center" wrapText="1"/>
    </xf>
    <xf numFmtId="49" fontId="4" fillId="6" borderId="16" xfId="11" applyNumberFormat="1" applyFont="1" applyFill="1" applyBorder="1" applyAlignment="1" applyProtection="1">
      <alignment horizontal="center" vertical="center" wrapText="1"/>
    </xf>
    <xf numFmtId="14" fontId="4" fillId="6" borderId="16" xfId="11" applyNumberFormat="1" applyFont="1" applyFill="1" applyBorder="1" applyAlignment="1" applyProtection="1">
      <alignment horizontal="center" vertical="center" wrapText="1"/>
    </xf>
    <xf numFmtId="49" fontId="7" fillId="6" borderId="16" xfId="7" applyNumberFormat="1" applyFill="1" applyBorder="1" applyAlignment="1" applyProtection="1">
      <alignment horizontal="center" vertical="center" wrapText="1"/>
    </xf>
    <xf numFmtId="0" fontId="21" fillId="0" borderId="0" xfId="11" applyFont="1" applyFill="1" applyBorder="1" applyAlignment="1" applyProtection="1">
      <alignment vertical="center" wrapText="1"/>
    </xf>
    <xf numFmtId="49" fontId="21" fillId="0" borderId="0" xfId="11" applyNumberFormat="1" applyFont="1" applyFill="1" applyBorder="1" applyAlignment="1" applyProtection="1">
      <alignment horizontal="left" vertical="center" wrapText="1"/>
    </xf>
    <xf numFmtId="49" fontId="23" fillId="2" borderId="0" xfId="11" applyNumberFormat="1" applyFont="1" applyFill="1" applyBorder="1" applyAlignment="1" applyProtection="1">
      <alignment horizontal="center" vertical="center" wrapText="1"/>
    </xf>
    <xf numFmtId="49" fontId="4" fillId="2" borderId="0" xfId="11" applyNumberFormat="1" applyFont="1" applyFill="1" applyBorder="1" applyAlignment="1" applyProtection="1">
      <alignment horizontal="right" vertical="center" wrapText="1" indent="1"/>
    </xf>
    <xf numFmtId="49" fontId="4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11" applyFont="1" applyFill="1" applyBorder="1" applyAlignment="1" applyProtection="1">
      <alignment horizontal="center" vertical="center" wrapText="1"/>
    </xf>
    <xf numFmtId="0" fontId="4" fillId="2" borderId="3" xfId="11" applyFont="1" applyFill="1" applyBorder="1" applyAlignment="1" applyProtection="1">
      <alignment horizontal="center" wrapText="1"/>
    </xf>
    <xf numFmtId="49" fontId="4" fillId="9" borderId="16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1" applyFont="1" applyBorder="1" applyAlignment="1" applyProtection="1">
      <alignment vertical="center" wrapText="1"/>
    </xf>
  </cellXfs>
  <cellStyles count="12">
    <cellStyle name="Гиперссылка" xfId="7" builtinId="8"/>
    <cellStyle name="Заголовок" xfId="1"/>
    <cellStyle name="ЗаголовокСтолбца" xfId="3"/>
    <cellStyle name="Значение" xfId="4"/>
    <cellStyle name="Обычный" xfId="0" builtinId="0"/>
    <cellStyle name="Обычный 3" xfId="9"/>
    <cellStyle name="Обычный_razrabotka_sablonov_po_WKU" xfId="6"/>
    <cellStyle name="Обычный_SIMPLE_1_massive2" xfId="11"/>
    <cellStyle name="Обычный_ЖКУ_проект3" xfId="10"/>
    <cellStyle name="Обычный_Мониторинг инвестиций" xfId="2"/>
    <cellStyle name="Обычный_Шаблон по источникам для Модуля Реестр (2) 2 2" xfId="8"/>
    <cellStyle name="ФормулаВБ_Мониторинг инвестиций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9525</xdr:colOff>
      <xdr:row>1</xdr:row>
      <xdr:rowOff>161925</xdr:rowOff>
    </xdr:to>
    <xdr:pic macro="[1]!mod_00.FREEZE_PANES">
      <xdr:nvPicPr>
        <xdr:cNvPr id="2" name="FREEZE_PANES_C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1592580</xdr:colOff>
      <xdr:row>1</xdr:row>
      <xdr:rowOff>114300</xdr:rowOff>
    </xdr:from>
    <xdr:to>
      <xdr:col>6</xdr:col>
      <xdr:colOff>51435</xdr:colOff>
      <xdr:row>2</xdr:row>
      <xdr:rowOff>161924</xdr:rowOff>
    </xdr:to>
    <xdr:sp macro="[1]!mod_01.cmdAtLengthEventClick_Handler" textlink="">
      <xdr:nvSpPr>
        <xdr:cNvPr id="3" name="cmdAtLengthEvent"/>
        <xdr:cNvSpPr/>
      </xdr:nvSpPr>
      <xdr:spPr>
        <a:xfrm>
          <a:off x="3688080" y="276225"/>
          <a:ext cx="2392680" cy="2381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мероприятию</a:t>
          </a:r>
        </a:p>
      </xdr:txBody>
    </xdr:sp>
    <xdr:clientData fPrintsWithSheet="0"/>
  </xdr:twoCellAnchor>
  <xdr:twoCellAnchor editAs="oneCell">
    <xdr:from>
      <xdr:col>15</xdr:col>
      <xdr:colOff>1043940</xdr:colOff>
      <xdr:row>1</xdr:row>
      <xdr:rowOff>121920</xdr:rowOff>
    </xdr:from>
    <xdr:to>
      <xdr:col>32</xdr:col>
      <xdr:colOff>1339500</xdr:colOff>
      <xdr:row>2</xdr:row>
      <xdr:rowOff>169545</xdr:rowOff>
    </xdr:to>
    <xdr:sp macro="[1]!mod_01.cmdAtLengthObjectClick_Handler" textlink="">
      <xdr:nvSpPr>
        <xdr:cNvPr id="4" name="cmdAtLengthObject"/>
        <xdr:cNvSpPr/>
      </xdr:nvSpPr>
      <xdr:spPr>
        <a:xfrm>
          <a:off x="14559915" y="283845"/>
          <a:ext cx="181956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объекту</a:t>
          </a:r>
        </a:p>
      </xdr:txBody>
    </xdr:sp>
    <xdr:clientData fPrintsWithSheet="0"/>
  </xdr:twoCellAnchor>
  <xdr:twoCellAnchor editAs="oneCell">
    <xdr:from>
      <xdr:col>33</xdr:col>
      <xdr:colOff>845820</xdr:colOff>
      <xdr:row>1</xdr:row>
      <xdr:rowOff>121920</xdr:rowOff>
    </xdr:from>
    <xdr:to>
      <xdr:col>43</xdr:col>
      <xdr:colOff>220980</xdr:colOff>
      <xdr:row>2</xdr:row>
      <xdr:rowOff>169545</xdr:rowOff>
    </xdr:to>
    <xdr:sp macro="[1]!mod_01.cmdAtLengthCncsn_Click_Handler" textlink="">
      <xdr:nvSpPr>
        <xdr:cNvPr id="5" name="cmdAtLengthCncsn" hidden="1"/>
        <xdr:cNvSpPr/>
      </xdr:nvSpPr>
      <xdr:spPr>
        <a:xfrm>
          <a:off x="18011775" y="283845"/>
          <a:ext cx="144208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КС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9525</xdr:rowOff>
    </xdr:from>
    <xdr:to>
      <xdr:col>0</xdr:col>
      <xdr:colOff>304800</xdr:colOff>
      <xdr:row>3</xdr:row>
      <xdr:rowOff>104775</xdr:rowOff>
    </xdr:to>
    <xdr:pic macro="[1]!mod_00.FREEZE_PANES">
      <xdr:nvPicPr>
        <xdr:cNvPr id="2" name="FREEZE_PANES_F12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0"/>
          <a:ext cx="295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4</xdr:row>
      <xdr:rowOff>38100</xdr:rowOff>
    </xdr:from>
    <xdr:to>
      <xdr:col>8</xdr:col>
      <xdr:colOff>600075</xdr:colOff>
      <xdr:row>4</xdr:row>
      <xdr:rowOff>323850</xdr:rowOff>
    </xdr:to>
    <xdr:sp macro="[1]!mod_00.cmdStart_Click_Handler" textlink="">
      <xdr:nvSpPr>
        <xdr:cNvPr id="2" name="cmdStart" hidden="1"/>
        <xdr:cNvSpPr>
          <a:spLocks noChangeArrowheads="1"/>
        </xdr:cNvSpPr>
      </xdr:nvSpPr>
      <xdr:spPr bwMode="auto">
        <a:xfrm>
          <a:off x="7200901" y="3810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7;&#1086;&#1085;&#1090;&#1100;&#1077;&#1074;&#1072;%20&#1045;&#1042;/2022%20&#1075;&#1086;&#1076;/&#1054;&#1058;&#1063;&#1045;&#1058;%20&#1055;&#1054;%20&#1048;&#1055;%202021%20&#1075;/&#1048;&#1055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г обновления"/>
      <sheetName val="Титульный"/>
      <sheetName val="ИП"/>
      <sheetName val="Лист1"/>
      <sheetName val="Качество и надежность"/>
      <sheetName val="TEHSHEET"/>
      <sheetName val="AllSheetsInThisWorkbook"/>
      <sheetName val="et_union"/>
      <sheetName val="mod_00"/>
      <sheetName val="mod_01"/>
      <sheetName val="mod_02"/>
      <sheetName val="mod_com"/>
      <sheetName val="modProv"/>
      <sheetName val="modFill"/>
      <sheetName val="modHTTP"/>
      <sheetName val="modReestr"/>
      <sheetName val="modInstruction"/>
      <sheetName val="modUpdTemplMain"/>
      <sheetName val="modfrmCheckUpdates"/>
      <sheetName val="modfrmDateChoose"/>
      <sheetName val="modfrmRegion"/>
      <sheetName val="modfrmReestr"/>
      <sheetName val="REESTR_MO"/>
      <sheetName val="REESTR_ORG"/>
      <sheetName val="REESTR_IP"/>
      <sheetName val="modClassifierValidate"/>
      <sheetName val="modCheckCyan"/>
      <sheetName val="modHyp"/>
      <sheetName val="Проверка"/>
    </sheetNames>
    <definedNames>
      <definedName name="mod_00.cmdStart_Click_Handler"/>
      <definedName name="mod_00.FREEZE_PANES"/>
      <definedName name="mod_01.cmdAtLengthCncsn_Click_Handler"/>
      <definedName name="mod_01.cmdAtLengthEventClick_Handler"/>
      <definedName name="mod_01.cmdAtLengthObjectClick_Handler"/>
    </definedNames>
    <sheetDataSet>
      <sheetData sheetId="0" refreshError="1"/>
      <sheetData sheetId="1">
        <row r="7">
          <cell r="F7" t="str">
            <v>Кемеровская область</v>
          </cell>
        </row>
        <row r="9">
          <cell r="F9">
            <v>2021</v>
          </cell>
        </row>
        <row r="10">
          <cell r="F10" t="str">
            <v>год</v>
          </cell>
        </row>
        <row r="15">
          <cell r="F15" t="str">
            <v>ООО "Энерготранзит"</v>
          </cell>
        </row>
      </sheetData>
      <sheetData sheetId="2" refreshError="1"/>
      <sheetData sheetId="3" refreshError="1"/>
      <sheetData sheetId="4" refreshError="1"/>
      <sheetData sheetId="5">
        <row r="2">
          <cell r="C2" t="str">
            <v>2003</v>
          </cell>
          <cell r="D2" t="str">
            <v>Январь</v>
          </cell>
        </row>
        <row r="3">
          <cell r="C3" t="str">
            <v>2004</v>
          </cell>
          <cell r="D3" t="str">
            <v>Февраль</v>
          </cell>
        </row>
        <row r="4">
          <cell r="C4" t="str">
            <v>2005</v>
          </cell>
          <cell r="D4" t="str">
            <v>Март</v>
          </cell>
        </row>
        <row r="5">
          <cell r="C5" t="str">
            <v>2006</v>
          </cell>
          <cell r="D5" t="str">
            <v>Апрель</v>
          </cell>
        </row>
        <row r="6">
          <cell r="C6" t="str">
            <v>2007</v>
          </cell>
          <cell r="D6" t="str">
            <v>Май</v>
          </cell>
        </row>
        <row r="7">
          <cell r="C7" t="str">
            <v>2008</v>
          </cell>
          <cell r="D7" t="str">
            <v>Июнь</v>
          </cell>
        </row>
        <row r="8">
          <cell r="C8" t="str">
            <v>2009</v>
          </cell>
          <cell r="D8" t="str">
            <v>Июль</v>
          </cell>
        </row>
        <row r="9">
          <cell r="C9" t="str">
            <v>2010</v>
          </cell>
          <cell r="D9" t="str">
            <v>Август</v>
          </cell>
        </row>
        <row r="10">
          <cell r="C10" t="str">
            <v>2011</v>
          </cell>
          <cell r="D10" t="str">
            <v>Сентябрь</v>
          </cell>
        </row>
        <row r="11">
          <cell r="C11" t="str">
            <v>2012</v>
          </cell>
          <cell r="D11" t="str">
            <v>Октябрь</v>
          </cell>
        </row>
        <row r="12">
          <cell r="C12" t="str">
            <v>2013</v>
          </cell>
          <cell r="D12" t="str">
            <v>Ноябрь</v>
          </cell>
        </row>
        <row r="13">
          <cell r="C13" t="str">
            <v>2014</v>
          </cell>
          <cell r="D13" t="str">
            <v>Декабрь</v>
          </cell>
        </row>
        <row r="14">
          <cell r="C14" t="str">
            <v>2015</v>
          </cell>
        </row>
        <row r="15">
          <cell r="C15" t="str">
            <v>2016</v>
          </cell>
        </row>
        <row r="16">
          <cell r="C16" t="str">
            <v>2017</v>
          </cell>
        </row>
        <row r="17">
          <cell r="C17" t="str">
            <v>2018</v>
          </cell>
        </row>
        <row r="18">
          <cell r="C18" t="str">
            <v>2019</v>
          </cell>
        </row>
        <row r="19">
          <cell r="C19" t="str">
            <v>2020</v>
          </cell>
        </row>
        <row r="20">
          <cell r="C20" t="str">
            <v>2021</v>
          </cell>
        </row>
        <row r="21">
          <cell r="C21" t="str">
            <v>2022</v>
          </cell>
        </row>
        <row r="22">
          <cell r="C22" t="str">
            <v>2023</v>
          </cell>
        </row>
        <row r="23">
          <cell r="C23" t="str">
            <v>2024</v>
          </cell>
        </row>
        <row r="24">
          <cell r="C24" t="str">
            <v>2025</v>
          </cell>
        </row>
        <row r="25">
          <cell r="C25" t="str">
            <v>2026</v>
          </cell>
        </row>
        <row r="26">
          <cell r="C26" t="str">
            <v>2027</v>
          </cell>
        </row>
        <row r="27">
          <cell r="C27" t="str">
            <v>2028</v>
          </cell>
        </row>
        <row r="28">
          <cell r="C28" t="str">
            <v>2029</v>
          </cell>
        </row>
        <row r="29">
          <cell r="C29" t="str">
            <v>2030</v>
          </cell>
        </row>
        <row r="30">
          <cell r="C30" t="str">
            <v>2031</v>
          </cell>
        </row>
        <row r="31">
          <cell r="C31" t="str">
            <v>2032</v>
          </cell>
        </row>
        <row r="32">
          <cell r="C32" t="str">
            <v>2033</v>
          </cell>
        </row>
        <row r="33">
          <cell r="C33" t="str">
            <v>2034</v>
          </cell>
        </row>
        <row r="34">
          <cell r="C34" t="str">
            <v>2035</v>
          </cell>
        </row>
        <row r="35">
          <cell r="C35" t="str">
            <v>2036</v>
          </cell>
        </row>
        <row r="36">
          <cell r="C36" t="str">
            <v>2037</v>
          </cell>
        </row>
        <row r="37">
          <cell r="C37" t="str">
            <v>2038</v>
          </cell>
        </row>
        <row r="38">
          <cell r="C38" t="str">
            <v>2039</v>
          </cell>
        </row>
        <row r="39">
          <cell r="C39" t="str">
            <v>2040</v>
          </cell>
        </row>
        <row r="40">
          <cell r="C40" t="str">
            <v>2041</v>
          </cell>
        </row>
        <row r="41">
          <cell r="C41" t="str">
            <v>2042</v>
          </cell>
        </row>
        <row r="42">
          <cell r="C42" t="str">
            <v>2043</v>
          </cell>
        </row>
        <row r="43">
          <cell r="C43" t="str">
            <v>2044</v>
          </cell>
        </row>
        <row r="44">
          <cell r="C44" t="str">
            <v>2045</v>
          </cell>
        </row>
        <row r="45">
          <cell r="C45" t="str">
            <v>2046</v>
          </cell>
        </row>
        <row r="46">
          <cell r="C46" t="str">
            <v>2047</v>
          </cell>
        </row>
        <row r="47">
          <cell r="C47" t="str">
            <v>2048</v>
          </cell>
        </row>
        <row r="48">
          <cell r="C48" t="str">
            <v>2049</v>
          </cell>
        </row>
        <row r="49">
          <cell r="C49" t="str">
            <v>2050</v>
          </cell>
        </row>
        <row r="50">
          <cell r="C50" t="str">
            <v>2051</v>
          </cell>
        </row>
        <row r="51">
          <cell r="C51" t="str">
            <v>2052</v>
          </cell>
        </row>
        <row r="52">
          <cell r="C52" t="str">
            <v>2053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3"/>
  <sheetViews>
    <sheetView workbookViewId="0">
      <pane xSplit="2" ySplit="8" topLeftCell="C72" activePane="bottomRight" state="frozen"/>
      <selection pane="topRight" activeCell="C1" sqref="C1"/>
      <selection pane="bottomLeft" activeCell="A9" sqref="A9"/>
      <selection pane="bottomRight" activeCell="A93" sqref="A93:XFD93"/>
    </sheetView>
  </sheetViews>
  <sheetFormatPr defaultRowHeight="15" x14ac:dyDescent="0.25"/>
  <cols>
    <col min="1" max="1" width="4.7109375" customWidth="1"/>
    <col min="2" max="2" width="15.5703125" customWidth="1"/>
    <col min="3" max="3" width="20.28515625" customWidth="1"/>
    <col min="4" max="4" width="14.5703125" customWidth="1"/>
    <col min="5" max="5" width="10.42578125" customWidth="1"/>
    <col min="6" max="6" width="10.140625" customWidth="1"/>
    <col min="8" max="8" width="7.42578125" customWidth="1"/>
    <col min="9" max="9" width="7.85546875" customWidth="1"/>
    <col min="10" max="10" width="7" customWidth="1"/>
    <col min="11" max="11" width="7.28515625" customWidth="1"/>
    <col min="12" max="12" width="5.5703125" customWidth="1"/>
    <col min="13" max="13" width="6.28515625" customWidth="1"/>
    <col min="14" max="14" width="3.7109375" customWidth="1"/>
    <col min="15" max="15" width="7.140625" customWidth="1"/>
    <col min="17" max="31" width="0" hidden="1" customWidth="1"/>
    <col min="32" max="32" width="7.140625" customWidth="1"/>
    <col min="33" max="33" width="28.5703125" customWidth="1"/>
    <col min="35" max="41" width="0" hidden="1" customWidth="1"/>
  </cols>
  <sheetData>
    <row r="1" spans="1:57" x14ac:dyDescent="0.25">
      <c r="A1" s="17" t="str">
        <f xml:space="preserve"> "Справка о финансировании в тыс.руб (без НДС)"</f>
        <v>Справка о финансировании в тыс.руб (без НДС)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20"/>
      <c r="BA1" s="20"/>
      <c r="BB1" s="20"/>
      <c r="BC1" s="20"/>
      <c r="BD1" s="1"/>
      <c r="BE1" s="1"/>
    </row>
    <row r="2" spans="1:57" x14ac:dyDescent="0.25">
      <c r="A2" s="17" t="str">
        <f>region_name &amp; " " &amp; org</f>
        <v>Кемеровская область ООО "Энерготранзит"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0"/>
      <c r="BA2" s="20"/>
      <c r="BB2" s="20"/>
      <c r="BC2" s="20"/>
      <c r="BD2" s="1"/>
      <c r="BE2" s="1"/>
    </row>
    <row r="3" spans="1:57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0"/>
      <c r="BA3" s="20"/>
      <c r="BB3" s="20"/>
      <c r="BC3" s="20"/>
      <c r="BD3" s="1"/>
      <c r="BE3" s="1"/>
    </row>
    <row r="4" spans="1:57" x14ac:dyDescent="0.25">
      <c r="A4" s="26" t="s">
        <v>0</v>
      </c>
      <c r="B4" s="26" t="s">
        <v>1</v>
      </c>
      <c r="C4" s="26" t="s">
        <v>2</v>
      </c>
      <c r="D4" s="27" t="s">
        <v>3</v>
      </c>
      <c r="E4" s="28" t="s">
        <v>4</v>
      </c>
      <c r="F4" s="29"/>
      <c r="G4" s="29"/>
      <c r="H4" s="27" t="s">
        <v>5</v>
      </c>
      <c r="I4" s="28" t="s">
        <v>6</v>
      </c>
      <c r="J4" s="28" t="s">
        <v>7</v>
      </c>
      <c r="K4" s="29"/>
      <c r="L4" s="27" t="s">
        <v>8</v>
      </c>
      <c r="M4" s="30"/>
      <c r="N4" s="31"/>
      <c r="O4" s="32" t="s">
        <v>9</v>
      </c>
      <c r="P4" s="28" t="s">
        <v>10</v>
      </c>
      <c r="Q4" s="28" t="s">
        <v>11</v>
      </c>
      <c r="R4" s="28" t="s">
        <v>12</v>
      </c>
      <c r="S4" s="28" t="s">
        <v>13</v>
      </c>
      <c r="T4" s="29"/>
      <c r="U4" s="29"/>
      <c r="V4" s="29"/>
      <c r="W4" s="29"/>
      <c r="X4" s="29"/>
      <c r="Y4" s="29"/>
      <c r="Z4" s="28" t="s">
        <v>4</v>
      </c>
      <c r="AA4" s="29"/>
      <c r="AB4" s="29"/>
      <c r="AC4" s="29"/>
      <c r="AD4" s="29"/>
      <c r="AE4" s="31"/>
      <c r="AF4" s="32" t="s">
        <v>14</v>
      </c>
      <c r="AG4" s="27" t="s">
        <v>15</v>
      </c>
      <c r="AH4" s="28" t="s">
        <v>16</v>
      </c>
      <c r="AI4" s="28" t="s">
        <v>17</v>
      </c>
      <c r="AJ4" s="28" t="s">
        <v>18</v>
      </c>
      <c r="AK4" s="28" t="s">
        <v>19</v>
      </c>
      <c r="AL4" s="28" t="s">
        <v>20</v>
      </c>
      <c r="AM4" s="28" t="s">
        <v>21</v>
      </c>
      <c r="AN4" s="28" t="s">
        <v>22</v>
      </c>
      <c r="AO4" s="28" t="s">
        <v>23</v>
      </c>
      <c r="AP4" s="28" t="s">
        <v>102</v>
      </c>
      <c r="AQ4" s="33" t="str">
        <f>"Факт за прошлые периоды по 31.12." &amp; god -1</f>
        <v>Факт за прошлые периоды по 31.12.2020</v>
      </c>
      <c r="AR4" s="28" t="str">
        <f>"Утверждено на "&amp;[1]Титульный!$F$9&amp;" год ¹"</f>
        <v>Утверждено на 2021 год ¹</v>
      </c>
      <c r="AS4" s="28" t="str">
        <f>"Факт за I полугодие " &amp; [1]Титульный!$F$9 &amp; " года ²³"</f>
        <v>Факт за I полугодие 2021 года ²³</v>
      </c>
      <c r="AT4" s="28" t="str">
        <f>"Всего факт за " &amp; [1]Титульный!$F$10 &amp; " " &amp; [1]Титульный!$F$9 &amp; " года ²³"</f>
        <v>Всего факт за год 2021 года ²³</v>
      </c>
      <c r="AU4" s="2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V4" s="2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W4" s="2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AX4" s="28" t="s">
        <v>103</v>
      </c>
      <c r="AY4" s="34" t="s">
        <v>104</v>
      </c>
      <c r="AZ4" s="35"/>
      <c r="BA4" s="36"/>
      <c r="BB4" s="37"/>
      <c r="BC4" s="20"/>
      <c r="BD4" s="1"/>
      <c r="BE4" s="1"/>
    </row>
    <row r="5" spans="1:57" ht="56.25" x14ac:dyDescent="0.25">
      <c r="A5" s="38"/>
      <c r="B5" s="38"/>
      <c r="C5" s="38"/>
      <c r="D5" s="39"/>
      <c r="E5" s="40" t="s">
        <v>24</v>
      </c>
      <c r="F5" s="40" t="s">
        <v>25</v>
      </c>
      <c r="G5" s="40" t="s">
        <v>26</v>
      </c>
      <c r="H5" s="39"/>
      <c r="I5" s="41"/>
      <c r="J5" s="40" t="s">
        <v>27</v>
      </c>
      <c r="K5" s="40" t="s">
        <v>28</v>
      </c>
      <c r="L5" s="40" t="s">
        <v>29</v>
      </c>
      <c r="M5" s="40" t="s">
        <v>30</v>
      </c>
      <c r="N5" s="42"/>
      <c r="O5" s="43"/>
      <c r="P5" s="41"/>
      <c r="Q5" s="41"/>
      <c r="R5" s="41"/>
      <c r="S5" s="40" t="s">
        <v>24</v>
      </c>
      <c r="T5" s="40" t="s">
        <v>25</v>
      </c>
      <c r="U5" s="40" t="s">
        <v>26</v>
      </c>
      <c r="V5" s="40" t="s">
        <v>31</v>
      </c>
      <c r="W5" s="40" t="s">
        <v>26</v>
      </c>
      <c r="X5" s="40" t="s">
        <v>32</v>
      </c>
      <c r="Y5" s="40" t="s">
        <v>33</v>
      </c>
      <c r="Z5" s="40" t="s">
        <v>24</v>
      </c>
      <c r="AA5" s="40" t="s">
        <v>25</v>
      </c>
      <c r="AB5" s="40" t="s">
        <v>26</v>
      </c>
      <c r="AC5" s="40" t="s">
        <v>31</v>
      </c>
      <c r="AD5" s="40" t="s">
        <v>26</v>
      </c>
      <c r="AE5" s="42"/>
      <c r="AF5" s="43"/>
      <c r="AG5" s="39"/>
      <c r="AH5" s="41"/>
      <c r="AI5" s="41"/>
      <c r="AJ5" s="41"/>
      <c r="AK5" s="41"/>
      <c r="AL5" s="41"/>
      <c r="AM5" s="41"/>
      <c r="AN5" s="41"/>
      <c r="AO5" s="41"/>
      <c r="AP5" s="41"/>
      <c r="AQ5" s="44"/>
      <c r="AR5" s="41"/>
      <c r="AS5" s="41"/>
      <c r="AT5" s="41"/>
      <c r="AU5" s="41"/>
      <c r="AV5" s="41"/>
      <c r="AW5" s="41"/>
      <c r="AX5" s="41"/>
      <c r="AY5" s="45" t="s">
        <v>34</v>
      </c>
      <c r="AZ5" s="40" t="s">
        <v>35</v>
      </c>
      <c r="BA5" s="36"/>
      <c r="BB5" s="37"/>
      <c r="BC5" s="20"/>
      <c r="BD5" s="1"/>
      <c r="BE5" s="1"/>
    </row>
    <row r="6" spans="1:57" ht="21" x14ac:dyDescent="0.25">
      <c r="A6" s="46"/>
      <c r="B6" s="47"/>
      <c r="C6" s="47"/>
      <c r="D6" s="48"/>
      <c r="E6" s="49"/>
      <c r="F6" s="49"/>
      <c r="G6" s="49"/>
      <c r="H6" s="48"/>
      <c r="I6" s="48"/>
      <c r="J6" s="49"/>
      <c r="K6" s="49"/>
      <c r="L6" s="49"/>
      <c r="M6" s="49"/>
      <c r="N6" s="49"/>
      <c r="O6" s="47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  <c r="AF6" s="51"/>
      <c r="AG6" s="52" t="s">
        <v>36</v>
      </c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0"/>
      <c r="AZ6" s="54"/>
      <c r="BA6" s="36"/>
      <c r="BB6" s="37"/>
      <c r="BC6" s="20"/>
      <c r="BD6" s="1"/>
      <c r="BE6" s="1"/>
    </row>
    <row r="7" spans="1:57" x14ac:dyDescent="0.25">
      <c r="A7" s="55"/>
      <c r="B7" s="56"/>
      <c r="C7" s="57"/>
      <c r="D7" s="57"/>
      <c r="E7" s="57"/>
      <c r="F7" s="57"/>
      <c r="G7" s="57"/>
      <c r="H7" s="57"/>
      <c r="I7" s="56"/>
      <c r="J7" s="56"/>
      <c r="K7" s="56"/>
      <c r="L7" s="56"/>
      <c r="M7" s="56"/>
      <c r="N7" s="5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8"/>
      <c r="AF7" s="57"/>
      <c r="AG7" s="58" t="s">
        <v>37</v>
      </c>
      <c r="AH7" s="57"/>
      <c r="AI7" s="57"/>
      <c r="AJ7" s="57"/>
      <c r="AK7" s="57"/>
      <c r="AL7" s="57"/>
      <c r="AM7" s="57"/>
      <c r="AN7" s="57"/>
      <c r="AO7" s="59"/>
      <c r="AP7" s="60">
        <f>AP8+AP13+AP17+AP21</f>
        <v>79791.070000000007</v>
      </c>
      <c r="AQ7" s="60">
        <f t="shared" ref="AQ7:AY7" si="0">AQ8+AQ13+AQ17+AQ21</f>
        <v>0</v>
      </c>
      <c r="AR7" s="60">
        <f t="shared" si="0"/>
        <v>79791.070000000007</v>
      </c>
      <c r="AS7" s="60">
        <f t="shared" si="0"/>
        <v>0</v>
      </c>
      <c r="AT7" s="60">
        <f t="shared" si="0"/>
        <v>32363.19</v>
      </c>
      <c r="AU7" s="60">
        <f t="shared" si="0"/>
        <v>32363.19</v>
      </c>
      <c r="AV7" s="60">
        <f t="shared" si="0"/>
        <v>0</v>
      </c>
      <c r="AW7" s="60">
        <f t="shared" si="0"/>
        <v>0</v>
      </c>
      <c r="AX7" s="60">
        <f t="shared" si="0"/>
        <v>47427.880000000005</v>
      </c>
      <c r="AY7" s="61">
        <f t="shared" si="0"/>
        <v>-47427.880000000005</v>
      </c>
      <c r="AZ7" s="60">
        <f t="shared" ref="AZ7:AZ23" si="1">IF(AU7 = 0, 0,AU7/AR7*100)</f>
        <v>40.559914787456783</v>
      </c>
      <c r="BA7" s="62"/>
      <c r="BB7" s="63"/>
      <c r="BC7" s="20"/>
      <c r="BD7" s="1"/>
      <c r="BE7" s="1"/>
    </row>
    <row r="8" spans="1:57" ht="13.5" customHeight="1" x14ac:dyDescent="0.25">
      <c r="A8" s="64"/>
      <c r="B8" s="56"/>
      <c r="C8" s="57"/>
      <c r="D8" s="57"/>
      <c r="E8" s="57"/>
      <c r="F8" s="57"/>
      <c r="G8" s="57"/>
      <c r="H8" s="57"/>
      <c r="I8" s="56"/>
      <c r="J8" s="56"/>
      <c r="K8" s="56"/>
      <c r="L8" s="56"/>
      <c r="M8" s="56"/>
      <c r="N8" s="56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8"/>
      <c r="AF8" s="65">
        <v>1</v>
      </c>
      <c r="AG8" s="58" t="s">
        <v>38</v>
      </c>
      <c r="AH8" s="57"/>
      <c r="AI8" s="57"/>
      <c r="AJ8" s="57"/>
      <c r="AK8" s="57"/>
      <c r="AL8" s="57"/>
      <c r="AM8" s="57"/>
      <c r="AN8" s="57"/>
      <c r="AO8" s="59"/>
      <c r="AP8" s="66">
        <f t="shared" ref="AP8:AY8" si="2">AP9+AP10+AP11+AP12</f>
        <v>79791.070000000007</v>
      </c>
      <c r="AQ8" s="66">
        <f t="shared" si="2"/>
        <v>0</v>
      </c>
      <c r="AR8" s="66">
        <f t="shared" si="2"/>
        <v>79791.070000000007</v>
      </c>
      <c r="AS8" s="66">
        <f t="shared" si="2"/>
        <v>0</v>
      </c>
      <c r="AT8" s="66">
        <f t="shared" si="2"/>
        <v>32363.19</v>
      </c>
      <c r="AU8" s="66">
        <f t="shared" si="2"/>
        <v>32363.19</v>
      </c>
      <c r="AV8" s="66">
        <f t="shared" si="2"/>
        <v>0</v>
      </c>
      <c r="AW8" s="66">
        <f t="shared" si="2"/>
        <v>0</v>
      </c>
      <c r="AX8" s="66">
        <f t="shared" si="2"/>
        <v>47427.880000000005</v>
      </c>
      <c r="AY8" s="67">
        <f t="shared" si="2"/>
        <v>-47427.880000000005</v>
      </c>
      <c r="AZ8" s="60">
        <f t="shared" si="1"/>
        <v>40.559914787456783</v>
      </c>
      <c r="BA8" s="68"/>
      <c r="BB8" s="69"/>
      <c r="BC8" s="20"/>
      <c r="BD8" s="1"/>
      <c r="BE8" s="1"/>
    </row>
    <row r="9" spans="1:57" ht="17.25" customHeight="1" x14ac:dyDescent="0.25">
      <c r="A9" s="70"/>
      <c r="B9" s="56"/>
      <c r="C9" s="71"/>
      <c r="D9" s="71"/>
      <c r="E9" s="71"/>
      <c r="F9" s="71"/>
      <c r="G9" s="71"/>
      <c r="H9" s="71"/>
      <c r="I9" s="56"/>
      <c r="J9" s="56"/>
      <c r="K9" s="56"/>
      <c r="L9" s="56"/>
      <c r="M9" s="56"/>
      <c r="N9" s="56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2"/>
      <c r="AF9" s="73" t="s">
        <v>39</v>
      </c>
      <c r="AG9" s="74" t="s">
        <v>40</v>
      </c>
      <c r="AH9" s="75"/>
      <c r="AI9" s="75"/>
      <c r="AJ9" s="75"/>
      <c r="AK9" s="75"/>
      <c r="AL9" s="75"/>
      <c r="AM9" s="75"/>
      <c r="AN9" s="75"/>
      <c r="AO9" s="76"/>
      <c r="AP9" s="77">
        <v>76868.41</v>
      </c>
      <c r="AQ9" s="77">
        <f>SUMIF($BM$49:$BM$94,$BN9,AQ$49:AQ$94)</f>
        <v>0</v>
      </c>
      <c r="AR9" s="77">
        <v>76868.41</v>
      </c>
      <c r="AS9" s="77">
        <v>0</v>
      </c>
      <c r="AT9" s="77">
        <v>32363.19</v>
      </c>
      <c r="AU9" s="77">
        <v>32363.19</v>
      </c>
      <c r="AV9" s="77">
        <f>SUMIF($BM$49:$BM$94,$BN9,AV$49:AV$94)</f>
        <v>0</v>
      </c>
      <c r="AW9" s="77">
        <f>SUMIF($BM$49:$BM$94,$BN9,AW$49:AW$94)</f>
        <v>0</v>
      </c>
      <c r="AX9" s="77">
        <f>AR9-AU9</f>
        <v>44505.22</v>
      </c>
      <c r="AY9" s="77">
        <f>-AX9</f>
        <v>-44505.22</v>
      </c>
      <c r="AZ9" s="79">
        <f t="shared" si="1"/>
        <v>42.10206767643561</v>
      </c>
      <c r="BA9" s="68"/>
      <c r="BB9" s="69"/>
      <c r="BC9" s="20"/>
      <c r="BD9" s="1"/>
      <c r="BE9" s="1"/>
    </row>
    <row r="10" spans="1:57" ht="13.5" customHeight="1" x14ac:dyDescent="0.25">
      <c r="A10" s="70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5"/>
      <c r="AF10" s="73" t="s">
        <v>41</v>
      </c>
      <c r="AG10" s="80" t="s">
        <v>42</v>
      </c>
      <c r="AH10" s="81"/>
      <c r="AI10" s="81"/>
      <c r="AJ10" s="81"/>
      <c r="AK10" s="81"/>
      <c r="AL10" s="81"/>
      <c r="AM10" s="81"/>
      <c r="AN10" s="81"/>
      <c r="AO10" s="82"/>
      <c r="AP10" s="77">
        <v>2922.66</v>
      </c>
      <c r="AQ10" s="77">
        <f>SUMIF($BM$49:$BM$94,$BN10,AQ$49:AQ$94)</f>
        <v>0</v>
      </c>
      <c r="AR10" s="77">
        <v>2922.66</v>
      </c>
      <c r="AS10" s="77">
        <f>SUMIF($BM$49:$BM$94,$BN10,AS$49:AS$94)</f>
        <v>0</v>
      </c>
      <c r="AT10" s="77">
        <f>SUMIF($BM$49:$BM$94,$BN10,AT$49:AT$94)</f>
        <v>0</v>
      </c>
      <c r="AU10" s="77">
        <f>SUMIF($BM$49:$BM$94,$BN10,AU$49:AU$94)</f>
        <v>0</v>
      </c>
      <c r="AV10" s="77">
        <f>SUMIF($BM$49:$BM$94,$BN10,AV$49:AV$94)</f>
        <v>0</v>
      </c>
      <c r="AW10" s="77">
        <f>SUMIF($BM$49:$BM$94,$BN10,AW$49:AW$94)</f>
        <v>0</v>
      </c>
      <c r="AX10" s="77">
        <f>AR10-AU10</f>
        <v>2922.66</v>
      </c>
      <c r="AY10" s="77">
        <f>-AX10</f>
        <v>-2922.66</v>
      </c>
      <c r="AZ10" s="79">
        <f t="shared" si="1"/>
        <v>0</v>
      </c>
      <c r="BA10" s="68"/>
      <c r="BB10" s="69"/>
      <c r="BC10" s="20"/>
      <c r="BD10" s="1"/>
      <c r="BE10" s="1"/>
    </row>
    <row r="11" spans="1:57" ht="15.75" customHeight="1" x14ac:dyDescent="0.25">
      <c r="A11" s="70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5"/>
      <c r="AF11" s="73" t="s">
        <v>43</v>
      </c>
      <c r="AG11" s="80" t="s">
        <v>44</v>
      </c>
      <c r="AH11" s="81"/>
      <c r="AI11" s="81"/>
      <c r="AJ11" s="81"/>
      <c r="AK11" s="81"/>
      <c r="AL11" s="81"/>
      <c r="AM11" s="81"/>
      <c r="AN11" s="81"/>
      <c r="AO11" s="82"/>
      <c r="AP11" s="77">
        <f>SUMIF($BM$49:$BM$94,$BN11,AP$49:AP$94)</f>
        <v>0</v>
      </c>
      <c r="AQ11" s="77">
        <f>SUMIF($BM$49:$BM$94,$BN11,AQ$49:AQ$94)</f>
        <v>0</v>
      </c>
      <c r="AR11" s="77">
        <f>SUMIF($BM$49:$BM$94,$BN11,AR$49:AR$94)</f>
        <v>0</v>
      </c>
      <c r="AS11" s="77">
        <f>SUMIF($BM$49:$BM$94,$BN11,AS$49:AS$94)</f>
        <v>0</v>
      </c>
      <c r="AT11" s="77">
        <f>SUMIF($BM$49:$BM$94,$BN11,AT$49:AT$94)</f>
        <v>0</v>
      </c>
      <c r="AU11" s="77">
        <f>SUMIF($BM$49:$BM$94,$BN11,AU$49:AU$94)</f>
        <v>0</v>
      </c>
      <c r="AV11" s="77">
        <f>SUMIF($BM$49:$BM$94,$BN11,AV$49:AV$94)</f>
        <v>0</v>
      </c>
      <c r="AW11" s="77">
        <f>SUMIF($BM$49:$BM$94,$BN11,AW$49:AW$94)</f>
        <v>0</v>
      </c>
      <c r="AX11" s="77">
        <f>SUMIF($BM$49:$BM$94,$BN11,AX$49:AX$94)</f>
        <v>0</v>
      </c>
      <c r="AY11" s="78">
        <f>SUMIF($BM$49:$BM$94,$BN11,AY$49:AY$94)</f>
        <v>0</v>
      </c>
      <c r="AZ11" s="79">
        <f t="shared" si="1"/>
        <v>0</v>
      </c>
      <c r="BA11" s="68"/>
      <c r="BB11" s="69"/>
      <c r="BC11" s="20"/>
      <c r="BD11" s="1"/>
      <c r="BE11" s="1"/>
    </row>
    <row r="12" spans="1:57" ht="16.5" customHeight="1" x14ac:dyDescent="0.25">
      <c r="A12" s="70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5"/>
      <c r="AF12" s="73" t="s">
        <v>45</v>
      </c>
      <c r="AG12" s="74" t="s">
        <v>46</v>
      </c>
      <c r="AH12" s="75"/>
      <c r="AI12" s="75"/>
      <c r="AJ12" s="75"/>
      <c r="AK12" s="75"/>
      <c r="AL12" s="75"/>
      <c r="AM12" s="75"/>
      <c r="AN12" s="75"/>
      <c r="AO12" s="76"/>
      <c r="AP12" s="77">
        <f>SUMIF($BM$49:$BM$94,$BN12,AP$49:AP$94)</f>
        <v>0</v>
      </c>
      <c r="AQ12" s="77">
        <f>SUMIF($BM$49:$BM$94,$BN12,AQ$49:AQ$94)</f>
        <v>0</v>
      </c>
      <c r="AR12" s="77">
        <f>SUMIF($BM$49:$BM$94,$BN12,AR$49:AR$94)</f>
        <v>0</v>
      </c>
      <c r="AS12" s="77">
        <f>SUMIF($BM$49:$BM$94,$BN12,AS$49:AS$94)</f>
        <v>0</v>
      </c>
      <c r="AT12" s="77">
        <f>SUMIF($BM$49:$BM$94,$BN12,AT$49:AT$94)</f>
        <v>0</v>
      </c>
      <c r="AU12" s="77">
        <f>SUMIF($BM$49:$BM$94,$BN12,AU$49:AU$94)</f>
        <v>0</v>
      </c>
      <c r="AV12" s="77">
        <f>SUMIF($BM$49:$BM$94,$BN12,AV$49:AV$94)</f>
        <v>0</v>
      </c>
      <c r="AW12" s="77">
        <f>SUMIF($BM$49:$BM$94,$BN12,AW$49:AW$94)</f>
        <v>0</v>
      </c>
      <c r="AX12" s="77">
        <f>SUMIF($BM$49:$BM$94,$BN12,AX$49:AX$94)</f>
        <v>0</v>
      </c>
      <c r="AY12" s="78">
        <f>SUMIF($BM$49:$BM$94,$BN12,AY$49:AY$94)</f>
        <v>0</v>
      </c>
      <c r="AZ12" s="79">
        <f t="shared" si="1"/>
        <v>0</v>
      </c>
      <c r="BA12" s="68"/>
      <c r="BB12" s="69"/>
      <c r="BC12" s="20"/>
      <c r="BD12" s="1"/>
      <c r="BE12" s="1"/>
    </row>
    <row r="13" spans="1:57" ht="14.25" customHeight="1" x14ac:dyDescent="0.25">
      <c r="A13" s="64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8"/>
      <c r="AF13" s="65" t="s">
        <v>47</v>
      </c>
      <c r="AG13" s="58" t="s">
        <v>48</v>
      </c>
      <c r="AH13" s="57"/>
      <c r="AI13" s="57"/>
      <c r="AJ13" s="57"/>
      <c r="AK13" s="57"/>
      <c r="AL13" s="57"/>
      <c r="AM13" s="57"/>
      <c r="AN13" s="57"/>
      <c r="AO13" s="59"/>
      <c r="AP13" s="66">
        <f>SUM(AP14:AP16)</f>
        <v>0</v>
      </c>
      <c r="AQ13" s="66">
        <f t="shared" ref="AQ13:AY13" si="3">SUM(AQ14:AQ16)</f>
        <v>0</v>
      </c>
      <c r="AR13" s="66">
        <f t="shared" si="3"/>
        <v>0</v>
      </c>
      <c r="AS13" s="66">
        <f t="shared" si="3"/>
        <v>0</v>
      </c>
      <c r="AT13" s="66">
        <f t="shared" si="3"/>
        <v>0</v>
      </c>
      <c r="AU13" s="66">
        <f t="shared" si="3"/>
        <v>0</v>
      </c>
      <c r="AV13" s="66">
        <f t="shared" si="3"/>
        <v>0</v>
      </c>
      <c r="AW13" s="66">
        <f t="shared" si="3"/>
        <v>0</v>
      </c>
      <c r="AX13" s="66">
        <f t="shared" si="3"/>
        <v>0</v>
      </c>
      <c r="AY13" s="67">
        <f t="shared" si="3"/>
        <v>0</v>
      </c>
      <c r="AZ13" s="60">
        <f t="shared" si="1"/>
        <v>0</v>
      </c>
      <c r="BA13" s="68"/>
      <c r="BB13" s="69"/>
      <c r="BC13" s="20"/>
      <c r="BD13" s="1"/>
      <c r="BE13" s="1"/>
    </row>
    <row r="14" spans="1:57" x14ac:dyDescent="0.25">
      <c r="A14" s="70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5"/>
      <c r="AF14" s="73" t="s">
        <v>49</v>
      </c>
      <c r="AG14" s="80" t="s">
        <v>50</v>
      </c>
      <c r="AH14" s="81"/>
      <c r="AI14" s="81"/>
      <c r="AJ14" s="81"/>
      <c r="AK14" s="81"/>
      <c r="AL14" s="81"/>
      <c r="AM14" s="81"/>
      <c r="AN14" s="81"/>
      <c r="AO14" s="82"/>
      <c r="AP14" s="77">
        <f>SUMIF($BM$49:$BM$94,$BN14,AP$49:AP$94)</f>
        <v>0</v>
      </c>
      <c r="AQ14" s="77">
        <f>SUMIF($BM$49:$BM$94,$BN14,AQ$49:AQ$94)</f>
        <v>0</v>
      </c>
      <c r="AR14" s="77">
        <f>SUMIF($BM$49:$BM$94,$BN14,AR$49:AR$94)</f>
        <v>0</v>
      </c>
      <c r="AS14" s="77">
        <f>SUMIF($BM$49:$BM$94,$BN14,AS$49:AS$94)</f>
        <v>0</v>
      </c>
      <c r="AT14" s="77">
        <f>SUMIF($BM$49:$BM$94,$BN14,AT$49:AT$94)</f>
        <v>0</v>
      </c>
      <c r="AU14" s="77">
        <f>SUMIF($BM$49:$BM$94,$BN14,AU$49:AU$94)</f>
        <v>0</v>
      </c>
      <c r="AV14" s="77">
        <f>SUMIF($BM$49:$BM$94,$BN14,AV$49:AV$94)</f>
        <v>0</v>
      </c>
      <c r="AW14" s="77">
        <f>SUMIF($BM$49:$BM$94,$BN14,AW$49:AW$94)</f>
        <v>0</v>
      </c>
      <c r="AX14" s="77">
        <f>SUMIF($BM$49:$BM$94,$BN14,AX$49:AX$94)</f>
        <v>0</v>
      </c>
      <c r="AY14" s="78">
        <f>SUMIF($BM$49:$BM$94,$BN14,AY$49:AY$94)</f>
        <v>0</v>
      </c>
      <c r="AZ14" s="79">
        <f t="shared" si="1"/>
        <v>0</v>
      </c>
      <c r="BA14" s="68"/>
      <c r="BB14" s="69"/>
      <c r="BC14" s="20"/>
      <c r="BD14" s="1"/>
      <c r="BE14" s="1"/>
    </row>
    <row r="15" spans="1:57" x14ac:dyDescent="0.25">
      <c r="A15" s="70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5"/>
      <c r="AF15" s="73" t="s">
        <v>51</v>
      </c>
      <c r="AG15" s="80" t="s">
        <v>52</v>
      </c>
      <c r="AH15" s="81"/>
      <c r="AI15" s="81"/>
      <c r="AJ15" s="81"/>
      <c r="AK15" s="81"/>
      <c r="AL15" s="81"/>
      <c r="AM15" s="81"/>
      <c r="AN15" s="81"/>
      <c r="AO15" s="82"/>
      <c r="AP15" s="77">
        <f>SUMIF($BM$49:$BM$94,$BN15,AP$49:AP$94)</f>
        <v>0</v>
      </c>
      <c r="AQ15" s="77">
        <f>SUMIF($BM$49:$BM$94,$BN15,AQ$49:AQ$94)</f>
        <v>0</v>
      </c>
      <c r="AR15" s="77">
        <f>SUMIF($BM$49:$BM$94,$BN15,AR$49:AR$94)</f>
        <v>0</v>
      </c>
      <c r="AS15" s="77">
        <f>SUMIF($BM$49:$BM$94,$BN15,AS$49:AS$94)</f>
        <v>0</v>
      </c>
      <c r="AT15" s="77">
        <f>SUMIF($BM$49:$BM$94,$BN15,AT$49:AT$94)</f>
        <v>0</v>
      </c>
      <c r="AU15" s="77">
        <f>SUMIF($BM$49:$BM$94,$BN15,AU$49:AU$94)</f>
        <v>0</v>
      </c>
      <c r="AV15" s="77">
        <f>SUMIF($BM$49:$BM$94,$BN15,AV$49:AV$94)</f>
        <v>0</v>
      </c>
      <c r="AW15" s="77">
        <f>SUMIF($BM$49:$BM$94,$BN15,AW$49:AW$94)</f>
        <v>0</v>
      </c>
      <c r="AX15" s="77">
        <f>SUMIF($BM$49:$BM$94,$BN15,AX$49:AX$94)</f>
        <v>0</v>
      </c>
      <c r="AY15" s="78">
        <f>SUMIF($BM$49:$BM$94,$BN15,AY$49:AY$94)</f>
        <v>0</v>
      </c>
      <c r="AZ15" s="79">
        <f t="shared" si="1"/>
        <v>0</v>
      </c>
      <c r="BA15" s="68"/>
      <c r="BB15" s="69"/>
      <c r="BC15" s="20"/>
      <c r="BD15" s="1"/>
      <c r="BE15" s="1"/>
    </row>
    <row r="16" spans="1:57" ht="14.25" customHeight="1" x14ac:dyDescent="0.25">
      <c r="A16" s="70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5"/>
      <c r="AF16" s="73" t="s">
        <v>53</v>
      </c>
      <c r="AG16" s="80" t="s">
        <v>54</v>
      </c>
      <c r="AH16" s="81"/>
      <c r="AI16" s="81"/>
      <c r="AJ16" s="81"/>
      <c r="AK16" s="81"/>
      <c r="AL16" s="81"/>
      <c r="AM16" s="81"/>
      <c r="AN16" s="81"/>
      <c r="AO16" s="82"/>
      <c r="AP16" s="77">
        <f>SUMIF($BM$49:$BM$94,$BN16,AP$49:AP$94)</f>
        <v>0</v>
      </c>
      <c r="AQ16" s="77">
        <f>SUMIF($BM$49:$BM$94,$BN16,AQ$49:AQ$94)</f>
        <v>0</v>
      </c>
      <c r="AR16" s="77">
        <f>SUMIF($BM$49:$BM$94,$BN16,AR$49:AR$94)</f>
        <v>0</v>
      </c>
      <c r="AS16" s="77">
        <f>SUMIF($BM$49:$BM$94,$BN16,AS$49:AS$94)</f>
        <v>0</v>
      </c>
      <c r="AT16" s="77">
        <f>SUMIF($BM$49:$BM$94,$BN16,AT$49:AT$94)</f>
        <v>0</v>
      </c>
      <c r="AU16" s="77">
        <f>SUMIF($BM$49:$BM$94,$BN16,AU$49:AU$94)</f>
        <v>0</v>
      </c>
      <c r="AV16" s="77">
        <f>SUMIF($BM$49:$BM$94,$BN16,AV$49:AV$94)</f>
        <v>0</v>
      </c>
      <c r="AW16" s="77">
        <f>SUMIF($BM$49:$BM$94,$BN16,AW$49:AW$94)</f>
        <v>0</v>
      </c>
      <c r="AX16" s="77">
        <f>SUMIF($BM$49:$BM$94,$BN16,AX$49:AX$94)</f>
        <v>0</v>
      </c>
      <c r="AY16" s="78">
        <f>SUMIF($BM$49:$BM$94,$BN16,AY$49:AY$94)</f>
        <v>0</v>
      </c>
      <c r="AZ16" s="79">
        <f t="shared" si="1"/>
        <v>0</v>
      </c>
      <c r="BA16" s="68"/>
      <c r="BB16" s="20"/>
      <c r="BC16" s="20"/>
      <c r="BD16" s="1"/>
      <c r="BE16" s="1"/>
    </row>
    <row r="17" spans="1:57" ht="14.25" customHeight="1" x14ac:dyDescent="0.25">
      <c r="A17" s="64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8"/>
      <c r="AF17" s="65" t="s">
        <v>55</v>
      </c>
      <c r="AG17" s="58" t="s">
        <v>56</v>
      </c>
      <c r="AH17" s="57"/>
      <c r="AI17" s="57"/>
      <c r="AJ17" s="57"/>
      <c r="AK17" s="57"/>
      <c r="AL17" s="57"/>
      <c r="AM17" s="57"/>
      <c r="AN17" s="57"/>
      <c r="AO17" s="59"/>
      <c r="AP17" s="66">
        <f t="shared" ref="AP17:AY17" si="4">SUM(AP18:AP20)</f>
        <v>0</v>
      </c>
      <c r="AQ17" s="66">
        <f t="shared" si="4"/>
        <v>0</v>
      </c>
      <c r="AR17" s="66">
        <f t="shared" si="4"/>
        <v>0</v>
      </c>
      <c r="AS17" s="66">
        <f t="shared" si="4"/>
        <v>0</v>
      </c>
      <c r="AT17" s="66">
        <f t="shared" si="4"/>
        <v>0</v>
      </c>
      <c r="AU17" s="66">
        <f t="shared" si="4"/>
        <v>0</v>
      </c>
      <c r="AV17" s="66">
        <f t="shared" si="4"/>
        <v>0</v>
      </c>
      <c r="AW17" s="66">
        <f t="shared" si="4"/>
        <v>0</v>
      </c>
      <c r="AX17" s="66">
        <f t="shared" si="4"/>
        <v>0</v>
      </c>
      <c r="AY17" s="67">
        <f t="shared" si="4"/>
        <v>0</v>
      </c>
      <c r="AZ17" s="60">
        <f t="shared" si="1"/>
        <v>0</v>
      </c>
      <c r="BA17" s="68"/>
      <c r="BB17" s="20"/>
      <c r="BC17" s="20"/>
      <c r="BD17" s="1"/>
      <c r="BE17" s="1"/>
    </row>
    <row r="18" spans="1:57" ht="15.75" customHeight="1" x14ac:dyDescent="0.25">
      <c r="A18" s="70"/>
      <c r="B18" s="56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2"/>
      <c r="AF18" s="73" t="s">
        <v>57</v>
      </c>
      <c r="AG18" s="74" t="s">
        <v>58</v>
      </c>
      <c r="AH18" s="75"/>
      <c r="AI18" s="75"/>
      <c r="AJ18" s="75"/>
      <c r="AK18" s="75"/>
      <c r="AL18" s="75"/>
      <c r="AM18" s="75"/>
      <c r="AN18" s="75"/>
      <c r="AO18" s="76"/>
      <c r="AP18" s="77">
        <f>SUMIF($BM$49:$BM$94,$BN18,AP$49:AP$94)</f>
        <v>0</v>
      </c>
      <c r="AQ18" s="77">
        <f>SUMIF($BM$49:$BM$94,$BN18,AQ$49:AQ$94)</f>
        <v>0</v>
      </c>
      <c r="AR18" s="77">
        <f>SUMIF($BM$49:$BM$94,$BN18,AR$49:AR$94)</f>
        <v>0</v>
      </c>
      <c r="AS18" s="77">
        <f>SUMIF($BM$49:$BM$94,$BN18,AS$49:AS$94)</f>
        <v>0</v>
      </c>
      <c r="AT18" s="77">
        <f>SUMIF($BM$49:$BM$94,$BN18,AT$49:AT$94)</f>
        <v>0</v>
      </c>
      <c r="AU18" s="77">
        <f>SUMIF($BM$49:$BM$94,$BN18,AU$49:AU$94)</f>
        <v>0</v>
      </c>
      <c r="AV18" s="77">
        <f>SUMIF($BM$49:$BM$94,$BN18,AV$49:AV$94)</f>
        <v>0</v>
      </c>
      <c r="AW18" s="77">
        <f>SUMIF($BM$49:$BM$94,$BN18,AW$49:AW$94)</f>
        <v>0</v>
      </c>
      <c r="AX18" s="77">
        <f>SUMIF($BM$49:$BM$94,$BN18,AX$49:AX$94)</f>
        <v>0</v>
      </c>
      <c r="AY18" s="78">
        <f>SUMIF($BM$49:$BM$94,$BN18,AY$49:AY$94)</f>
        <v>0</v>
      </c>
      <c r="AZ18" s="79">
        <f t="shared" si="1"/>
        <v>0</v>
      </c>
      <c r="BA18" s="68"/>
      <c r="BB18" s="20"/>
      <c r="BC18" s="20"/>
      <c r="BD18" s="1"/>
      <c r="BE18" s="1"/>
    </row>
    <row r="19" spans="1:57" ht="15" customHeight="1" x14ac:dyDescent="0.25">
      <c r="A19" s="70"/>
      <c r="B19" s="56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2"/>
      <c r="AF19" s="73" t="s">
        <v>59</v>
      </c>
      <c r="AG19" s="74" t="s">
        <v>60</v>
      </c>
      <c r="AH19" s="75"/>
      <c r="AI19" s="75"/>
      <c r="AJ19" s="75"/>
      <c r="AK19" s="75"/>
      <c r="AL19" s="75"/>
      <c r="AM19" s="75"/>
      <c r="AN19" s="75"/>
      <c r="AO19" s="76"/>
      <c r="AP19" s="77">
        <f>SUMIF($BM$49:$BM$94,$BN19,AP$49:AP$94)</f>
        <v>0</v>
      </c>
      <c r="AQ19" s="77">
        <f>SUMIF($BM$49:$BM$94,$BN19,AQ$49:AQ$94)</f>
        <v>0</v>
      </c>
      <c r="AR19" s="77">
        <f>SUMIF($BM$49:$BM$94,$BN19,AR$49:AR$94)</f>
        <v>0</v>
      </c>
      <c r="AS19" s="77">
        <f>SUMIF($BM$49:$BM$94,$BN19,AS$49:AS$94)</f>
        <v>0</v>
      </c>
      <c r="AT19" s="77">
        <f>SUMIF($BM$49:$BM$94,$BN19,AT$49:AT$94)</f>
        <v>0</v>
      </c>
      <c r="AU19" s="77">
        <f>SUMIF($BM$49:$BM$94,$BN19,AU$49:AU$94)</f>
        <v>0</v>
      </c>
      <c r="AV19" s="77">
        <f>SUMIF($BM$49:$BM$94,$BN19,AV$49:AV$94)</f>
        <v>0</v>
      </c>
      <c r="AW19" s="77">
        <f>SUMIF($BM$49:$BM$94,$BN19,AW$49:AW$94)</f>
        <v>0</v>
      </c>
      <c r="AX19" s="77">
        <f>SUMIF($BM$49:$BM$94,$BN19,AX$49:AX$94)</f>
        <v>0</v>
      </c>
      <c r="AY19" s="78">
        <f>SUMIF($BM$49:$BM$94,$BN19,AY$49:AY$94)</f>
        <v>0</v>
      </c>
      <c r="AZ19" s="79">
        <f t="shared" si="1"/>
        <v>0</v>
      </c>
      <c r="BA19" s="68"/>
      <c r="BB19" s="20"/>
      <c r="BC19" s="20"/>
      <c r="BD19" s="1"/>
      <c r="BE19" s="1"/>
    </row>
    <row r="20" spans="1:57" ht="19.5" customHeight="1" x14ac:dyDescent="0.25">
      <c r="A20" s="70"/>
      <c r="B20" s="56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2"/>
      <c r="AF20" s="73" t="s">
        <v>61</v>
      </c>
      <c r="AG20" s="74" t="s">
        <v>62</v>
      </c>
      <c r="AH20" s="75"/>
      <c r="AI20" s="75"/>
      <c r="AJ20" s="75"/>
      <c r="AK20" s="75"/>
      <c r="AL20" s="75"/>
      <c r="AM20" s="75"/>
      <c r="AN20" s="75"/>
      <c r="AO20" s="76"/>
      <c r="AP20" s="77">
        <f>SUMIF($BM$49:$BM$94,$BN20,AP$49:AP$94)</f>
        <v>0</v>
      </c>
      <c r="AQ20" s="77">
        <f>SUMIF($BM$49:$BM$94,$BN20,AQ$49:AQ$94)</f>
        <v>0</v>
      </c>
      <c r="AR20" s="77">
        <f>SUMIF($BM$49:$BM$94,$BN20,AR$49:AR$94)</f>
        <v>0</v>
      </c>
      <c r="AS20" s="77">
        <f>SUMIF($BM$49:$BM$94,$BN20,AS$49:AS$94)</f>
        <v>0</v>
      </c>
      <c r="AT20" s="77">
        <f>SUMIF($BM$49:$BM$94,$BN20,AT$49:AT$94)</f>
        <v>0</v>
      </c>
      <c r="AU20" s="77">
        <f>SUMIF($BM$49:$BM$94,$BN20,AU$49:AU$94)</f>
        <v>0</v>
      </c>
      <c r="AV20" s="77">
        <f>SUMIF($BM$49:$BM$94,$BN20,AV$49:AV$94)</f>
        <v>0</v>
      </c>
      <c r="AW20" s="77">
        <f>SUMIF($BM$49:$BM$94,$BN20,AW$49:AW$94)</f>
        <v>0</v>
      </c>
      <c r="AX20" s="77">
        <f>SUMIF($BM$49:$BM$94,$BN20,AX$49:AX$94)</f>
        <v>0</v>
      </c>
      <c r="AY20" s="78">
        <f>SUMIF($BM$49:$BM$94,$BN20,AY$49:AY$94)</f>
        <v>0</v>
      </c>
      <c r="AZ20" s="79">
        <f t="shared" si="1"/>
        <v>0</v>
      </c>
      <c r="BA20" s="68"/>
      <c r="BB20" s="20"/>
      <c r="BC20" s="20"/>
      <c r="BD20" s="1"/>
      <c r="BE20" s="1"/>
    </row>
    <row r="21" spans="1:57" ht="16.5" customHeight="1" x14ac:dyDescent="0.25">
      <c r="A21" s="64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  <c r="AF21" s="65" t="s">
        <v>63</v>
      </c>
      <c r="AG21" s="58" t="s">
        <v>64</v>
      </c>
      <c r="AH21" s="57"/>
      <c r="AI21" s="57"/>
      <c r="AJ21" s="57"/>
      <c r="AK21" s="57"/>
      <c r="AL21" s="57"/>
      <c r="AM21" s="57"/>
      <c r="AN21" s="57"/>
      <c r="AO21" s="59"/>
      <c r="AP21" s="66">
        <f t="shared" ref="AP21:AY21" si="5">SUM(AP22:AP23)</f>
        <v>0</v>
      </c>
      <c r="AQ21" s="66">
        <f t="shared" si="5"/>
        <v>0</v>
      </c>
      <c r="AR21" s="66">
        <f t="shared" si="5"/>
        <v>0</v>
      </c>
      <c r="AS21" s="66">
        <f t="shared" si="5"/>
        <v>0</v>
      </c>
      <c r="AT21" s="66">
        <f t="shared" si="5"/>
        <v>0</v>
      </c>
      <c r="AU21" s="66">
        <f t="shared" si="5"/>
        <v>0</v>
      </c>
      <c r="AV21" s="66">
        <f t="shared" si="5"/>
        <v>0</v>
      </c>
      <c r="AW21" s="66">
        <f t="shared" si="5"/>
        <v>0</v>
      </c>
      <c r="AX21" s="66">
        <f t="shared" si="5"/>
        <v>0</v>
      </c>
      <c r="AY21" s="67">
        <f t="shared" si="5"/>
        <v>0</v>
      </c>
      <c r="AZ21" s="60">
        <f t="shared" si="1"/>
        <v>0</v>
      </c>
      <c r="BA21" s="68"/>
      <c r="BB21" s="20"/>
      <c r="BC21" s="20"/>
      <c r="BD21" s="1"/>
      <c r="BE21" s="1"/>
    </row>
    <row r="22" spans="1:57" x14ac:dyDescent="0.25">
      <c r="A22" s="70"/>
      <c r="B22" s="56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2"/>
      <c r="AF22" s="73" t="s">
        <v>65</v>
      </c>
      <c r="AG22" s="74" t="s">
        <v>66</v>
      </c>
      <c r="AH22" s="75"/>
      <c r="AI22" s="75"/>
      <c r="AJ22" s="75"/>
      <c r="AK22" s="75"/>
      <c r="AL22" s="75"/>
      <c r="AM22" s="75"/>
      <c r="AN22" s="75"/>
      <c r="AO22" s="76"/>
      <c r="AP22" s="77">
        <f>SUMIF($BM$49:$BM$94,$BN22,AP$49:AP$94)</f>
        <v>0</v>
      </c>
      <c r="AQ22" s="77">
        <f>SUMIF($BM$49:$BM$94,$BN22,AQ$49:AQ$94)</f>
        <v>0</v>
      </c>
      <c r="AR22" s="77">
        <f>SUMIF($BM$49:$BM$94,$BN22,AR$49:AR$94)</f>
        <v>0</v>
      </c>
      <c r="AS22" s="77">
        <f>SUMIF($BM$49:$BM$94,$BN22,AS$49:AS$94)</f>
        <v>0</v>
      </c>
      <c r="AT22" s="77">
        <f>SUMIF($BM$49:$BM$94,$BN22,AT$49:AT$94)</f>
        <v>0</v>
      </c>
      <c r="AU22" s="77">
        <f>SUMIF($BM$49:$BM$94,$BN22,AU$49:AU$94)</f>
        <v>0</v>
      </c>
      <c r="AV22" s="77">
        <f>SUMIF($BM$49:$BM$94,$BN22,AV$49:AV$94)</f>
        <v>0</v>
      </c>
      <c r="AW22" s="77">
        <f>SUMIF($BM$49:$BM$94,$BN22,AW$49:AW$94)</f>
        <v>0</v>
      </c>
      <c r="AX22" s="77">
        <f>SUMIF($BM$49:$BM$94,$BN22,AX$49:AX$94)</f>
        <v>0</v>
      </c>
      <c r="AY22" s="78">
        <f>SUMIF($BM$49:$BM$94,$BN22,AY$49:AY$94)</f>
        <v>0</v>
      </c>
      <c r="AZ22" s="79">
        <f t="shared" si="1"/>
        <v>0</v>
      </c>
      <c r="BA22" s="68"/>
      <c r="BB22" s="20"/>
      <c r="BC22" s="20"/>
      <c r="BD22" s="1"/>
      <c r="BE22" s="1"/>
    </row>
    <row r="23" spans="1:57" x14ac:dyDescent="0.25">
      <c r="A23" s="70"/>
      <c r="B23" s="56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2"/>
      <c r="AF23" s="73" t="s">
        <v>67</v>
      </c>
      <c r="AG23" s="74" t="s">
        <v>68</v>
      </c>
      <c r="AH23" s="75"/>
      <c r="AI23" s="75"/>
      <c r="AJ23" s="75"/>
      <c r="AK23" s="75"/>
      <c r="AL23" s="75"/>
      <c r="AM23" s="75"/>
      <c r="AN23" s="75"/>
      <c r="AO23" s="76"/>
      <c r="AP23" s="77">
        <f>SUMIF($BM$49:$BM$94,$BN23,AP$49:AP$94)</f>
        <v>0</v>
      </c>
      <c r="AQ23" s="77">
        <f>SUMIF($BM$49:$BM$94,$BN23,AQ$49:AQ$94)</f>
        <v>0</v>
      </c>
      <c r="AR23" s="77">
        <f>SUMIF($BM$49:$BM$94,$BN23,AR$49:AR$94)</f>
        <v>0</v>
      </c>
      <c r="AS23" s="77">
        <f>SUMIF($BM$49:$BM$94,$BN23,AS$49:AS$94)</f>
        <v>0</v>
      </c>
      <c r="AT23" s="77">
        <f>SUMIF($BM$49:$BM$94,$BN23,AT$49:AT$94)</f>
        <v>0</v>
      </c>
      <c r="AU23" s="77">
        <f>SUMIF($BM$49:$BM$94,$BN23,AU$49:AU$94)</f>
        <v>0</v>
      </c>
      <c r="AV23" s="77">
        <f>SUMIF($BM$49:$BM$94,$BN23,AV$49:AV$94)</f>
        <v>0</v>
      </c>
      <c r="AW23" s="77">
        <f>SUMIF($BM$49:$BM$94,$BN23,AW$49:AW$94)</f>
        <v>0</v>
      </c>
      <c r="AX23" s="77">
        <f>SUMIF($BM$49:$BM$94,$BN23,AX$49:AX$94)</f>
        <v>0</v>
      </c>
      <c r="AY23" s="78">
        <f>SUMIF($BM$49:$BM$94,$BN23,AY$49:AY$94)</f>
        <v>0</v>
      </c>
      <c r="AZ23" s="79">
        <f t="shared" si="1"/>
        <v>0</v>
      </c>
      <c r="BA23" s="68"/>
      <c r="BB23" s="20"/>
      <c r="BC23" s="20"/>
      <c r="BD23" s="1"/>
      <c r="BE23" s="1"/>
    </row>
    <row r="24" spans="1:57" ht="14.25" hidden="1" customHeight="1" x14ac:dyDescent="0.25">
      <c r="A24" s="46"/>
      <c r="B24" s="47"/>
      <c r="C24" s="47"/>
      <c r="D24" s="48"/>
      <c r="E24" s="49"/>
      <c r="F24" s="49"/>
      <c r="G24" s="49"/>
      <c r="H24" s="48"/>
      <c r="I24" s="48"/>
      <c r="J24" s="49"/>
      <c r="K24" s="49"/>
      <c r="L24" s="49"/>
      <c r="M24" s="49"/>
      <c r="N24" s="49"/>
      <c r="O24" s="47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0"/>
      <c r="AF24" s="51"/>
      <c r="AG24" s="52" t="s">
        <v>69</v>
      </c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0"/>
      <c r="AZ24" s="54"/>
      <c r="BA24" s="36"/>
      <c r="BB24" s="37"/>
      <c r="BC24" s="20"/>
      <c r="BD24" s="1"/>
      <c r="BE24" s="1"/>
    </row>
    <row r="25" spans="1:57" hidden="1" x14ac:dyDescent="0.25">
      <c r="A25" s="55"/>
      <c r="B25" s="56"/>
      <c r="C25" s="57"/>
      <c r="D25" s="57"/>
      <c r="E25" s="57"/>
      <c r="F25" s="57"/>
      <c r="G25" s="57"/>
      <c r="H25" s="57"/>
      <c r="I25" s="56"/>
      <c r="J25" s="56"/>
      <c r="K25" s="56"/>
      <c r="L25" s="56"/>
      <c r="M25" s="56"/>
      <c r="N25" s="5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8"/>
      <c r="AF25" s="57"/>
      <c r="AG25" s="58" t="s">
        <v>37</v>
      </c>
      <c r="AH25" s="57"/>
      <c r="AI25" s="57"/>
      <c r="AJ25" s="57"/>
      <c r="AK25" s="57"/>
      <c r="AL25" s="57"/>
      <c r="AM25" s="57"/>
      <c r="AN25" s="57"/>
      <c r="AO25" s="59"/>
      <c r="AP25" s="60">
        <f t="shared" ref="AP25:AY25" si="6">AP26+AP31+AP35+AP39</f>
        <v>0</v>
      </c>
      <c r="AQ25" s="60">
        <f t="shared" si="6"/>
        <v>0</v>
      </c>
      <c r="AR25" s="60">
        <f t="shared" si="6"/>
        <v>0</v>
      </c>
      <c r="AS25" s="60">
        <f t="shared" si="6"/>
        <v>0</v>
      </c>
      <c r="AT25" s="60">
        <f t="shared" si="6"/>
        <v>0</v>
      </c>
      <c r="AU25" s="60">
        <f t="shared" si="6"/>
        <v>0</v>
      </c>
      <c r="AV25" s="60">
        <f t="shared" si="6"/>
        <v>0</v>
      </c>
      <c r="AW25" s="60">
        <f t="shared" si="6"/>
        <v>0</v>
      </c>
      <c r="AX25" s="60">
        <f t="shared" si="6"/>
        <v>0</v>
      </c>
      <c r="AY25" s="61">
        <f t="shared" si="6"/>
        <v>0</v>
      </c>
      <c r="AZ25" s="60">
        <f t="shared" ref="AZ25:AZ41" si="7">IF(AU25 = 0, 0,AU25/AR25*100)</f>
        <v>0</v>
      </c>
      <c r="BA25" s="62"/>
      <c r="BB25" s="63"/>
      <c r="BC25" s="20"/>
      <c r="BD25" s="1"/>
      <c r="BE25" s="1"/>
    </row>
    <row r="26" spans="1:57" ht="15.75" hidden="1" customHeight="1" x14ac:dyDescent="0.25">
      <c r="A26" s="64"/>
      <c r="B26" s="56"/>
      <c r="C26" s="57"/>
      <c r="D26" s="57"/>
      <c r="E26" s="57"/>
      <c r="F26" s="57"/>
      <c r="G26" s="57"/>
      <c r="H26" s="57"/>
      <c r="I26" s="56"/>
      <c r="J26" s="56"/>
      <c r="K26" s="56"/>
      <c r="L26" s="56"/>
      <c r="M26" s="56"/>
      <c r="N26" s="5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8"/>
      <c r="AF26" s="65">
        <v>1</v>
      </c>
      <c r="AG26" s="58" t="s">
        <v>38</v>
      </c>
      <c r="AH26" s="57"/>
      <c r="AI26" s="57"/>
      <c r="AJ26" s="57"/>
      <c r="AK26" s="57"/>
      <c r="AL26" s="57"/>
      <c r="AM26" s="57"/>
      <c r="AN26" s="57"/>
      <c r="AO26" s="59"/>
      <c r="AP26" s="66">
        <f t="shared" ref="AP26:AY26" si="8">AP27+AP28+AP29+AP30</f>
        <v>0</v>
      </c>
      <c r="AQ26" s="66">
        <f t="shared" si="8"/>
        <v>0</v>
      </c>
      <c r="AR26" s="66">
        <f t="shared" si="8"/>
        <v>0</v>
      </c>
      <c r="AS26" s="66">
        <f t="shared" si="8"/>
        <v>0</v>
      </c>
      <c r="AT26" s="66">
        <f t="shared" si="8"/>
        <v>0</v>
      </c>
      <c r="AU26" s="66">
        <f t="shared" si="8"/>
        <v>0</v>
      </c>
      <c r="AV26" s="66">
        <f t="shared" si="8"/>
        <v>0</v>
      </c>
      <c r="AW26" s="66">
        <f t="shared" si="8"/>
        <v>0</v>
      </c>
      <c r="AX26" s="66">
        <f t="shared" si="8"/>
        <v>0</v>
      </c>
      <c r="AY26" s="67">
        <f t="shared" si="8"/>
        <v>0</v>
      </c>
      <c r="AZ26" s="60">
        <f t="shared" si="7"/>
        <v>0</v>
      </c>
      <c r="BA26" s="68"/>
      <c r="BB26" s="69"/>
      <c r="BC26" s="20"/>
      <c r="BD26" s="1"/>
      <c r="BE26" s="1"/>
    </row>
    <row r="27" spans="1:57" ht="17.25" hidden="1" customHeight="1" x14ac:dyDescent="0.25">
      <c r="A27" s="70"/>
      <c r="B27" s="56"/>
      <c r="C27" s="71"/>
      <c r="D27" s="71"/>
      <c r="E27" s="71"/>
      <c r="F27" s="71"/>
      <c r="G27" s="71"/>
      <c r="H27" s="71"/>
      <c r="I27" s="56"/>
      <c r="J27" s="56"/>
      <c r="K27" s="56"/>
      <c r="L27" s="56"/>
      <c r="M27" s="56"/>
      <c r="N27" s="56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73" t="s">
        <v>39</v>
      </c>
      <c r="AG27" s="74" t="s">
        <v>40</v>
      </c>
      <c r="AH27" s="75"/>
      <c r="AI27" s="75"/>
      <c r="AJ27" s="75"/>
      <c r="AK27" s="75"/>
      <c r="AL27" s="75"/>
      <c r="AM27" s="75"/>
      <c r="AN27" s="75"/>
      <c r="AO27" s="76"/>
      <c r="AP27" s="77">
        <f>SUMIF($CB$49:$CB$94,$CC27,AP$49:AP$94)</f>
        <v>0</v>
      </c>
      <c r="AQ27" s="77">
        <f>SUMIF($CB$49:$CB$94,$CC27,AQ$49:AQ$94)</f>
        <v>0</v>
      </c>
      <c r="AR27" s="77">
        <f>SUMIF($CB$49:$CB$94,$CC27,AR$49:AR$94)</f>
        <v>0</v>
      </c>
      <c r="AS27" s="77">
        <f>SUMIF($CB$49:$CB$94,$CC27,AS$49:AS$94)</f>
        <v>0</v>
      </c>
      <c r="AT27" s="77">
        <f>SUMIF($CB$49:$CB$94,$CC27,AT$49:AT$94)</f>
        <v>0</v>
      </c>
      <c r="AU27" s="77">
        <f>SUMIF($CB$49:$CB$94,$CC27,AU$49:AU$94)</f>
        <v>0</v>
      </c>
      <c r="AV27" s="77">
        <f>SUMIF($CB$49:$CB$94,$CC27,AV$49:AV$94)</f>
        <v>0</v>
      </c>
      <c r="AW27" s="77">
        <f>SUMIF($CB$49:$CB$94,$CC27,AW$49:AW$94)</f>
        <v>0</v>
      </c>
      <c r="AX27" s="77">
        <f>SUMIF($CB$49:$CB$94,$CC27,AX$49:AX$94)</f>
        <v>0</v>
      </c>
      <c r="AY27" s="78">
        <f>SUMIF($CB$49:$CB$94,$CC27,AY$49:AY$94)</f>
        <v>0</v>
      </c>
      <c r="AZ27" s="79">
        <f t="shared" si="7"/>
        <v>0</v>
      </c>
      <c r="BA27" s="68"/>
      <c r="BB27" s="69"/>
      <c r="BC27" s="20"/>
      <c r="BD27" s="1"/>
      <c r="BE27" s="1"/>
    </row>
    <row r="28" spans="1:57" ht="15" hidden="1" customHeight="1" x14ac:dyDescent="0.25">
      <c r="A28" s="70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5"/>
      <c r="AF28" s="73" t="s">
        <v>41</v>
      </c>
      <c r="AG28" s="80" t="s">
        <v>42</v>
      </c>
      <c r="AH28" s="81"/>
      <c r="AI28" s="81"/>
      <c r="AJ28" s="81"/>
      <c r="AK28" s="81"/>
      <c r="AL28" s="81"/>
      <c r="AM28" s="81"/>
      <c r="AN28" s="81"/>
      <c r="AO28" s="82"/>
      <c r="AP28" s="77">
        <f>SUMIF($CB$49:$CB$94,$CC28,AP$49:AP$94)</f>
        <v>0</v>
      </c>
      <c r="AQ28" s="77">
        <f>SUMIF($CB$49:$CB$94,$CC28,AQ$49:AQ$94)</f>
        <v>0</v>
      </c>
      <c r="AR28" s="77">
        <f>SUMIF($CB$49:$CB$94,$CC28,AR$49:AR$94)</f>
        <v>0</v>
      </c>
      <c r="AS28" s="77">
        <f>SUMIF($CB$49:$CB$94,$CC28,AS$49:AS$94)</f>
        <v>0</v>
      </c>
      <c r="AT28" s="77">
        <f>SUMIF($CB$49:$CB$94,$CC28,AT$49:AT$94)</f>
        <v>0</v>
      </c>
      <c r="AU28" s="77">
        <f>SUMIF($CB$49:$CB$94,$CC28,AU$49:AU$94)</f>
        <v>0</v>
      </c>
      <c r="AV28" s="77">
        <f>SUMIF($CB$49:$CB$94,$CC28,AV$49:AV$94)</f>
        <v>0</v>
      </c>
      <c r="AW28" s="77">
        <f>SUMIF($CB$49:$CB$94,$CC28,AW$49:AW$94)</f>
        <v>0</v>
      </c>
      <c r="AX28" s="77">
        <f>SUMIF($CB$49:$CB$94,$CC28,AX$49:AX$94)</f>
        <v>0</v>
      </c>
      <c r="AY28" s="78">
        <f>SUMIF($CB$49:$CB$94,$CC28,AY$49:AY$94)</f>
        <v>0</v>
      </c>
      <c r="AZ28" s="79">
        <f t="shared" si="7"/>
        <v>0</v>
      </c>
      <c r="BA28" s="68"/>
      <c r="BB28" s="69"/>
      <c r="BC28" s="20"/>
      <c r="BD28" s="1"/>
      <c r="BE28" s="1"/>
    </row>
    <row r="29" spans="1:57" ht="14.25" hidden="1" customHeight="1" x14ac:dyDescent="0.25">
      <c r="A29" s="70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5"/>
      <c r="AF29" s="73" t="s">
        <v>43</v>
      </c>
      <c r="AG29" s="80" t="s">
        <v>44</v>
      </c>
      <c r="AH29" s="81"/>
      <c r="AI29" s="81"/>
      <c r="AJ29" s="81"/>
      <c r="AK29" s="81"/>
      <c r="AL29" s="81"/>
      <c r="AM29" s="81"/>
      <c r="AN29" s="81"/>
      <c r="AO29" s="82"/>
      <c r="AP29" s="77">
        <f>SUMIF($CB$49:$CB$94,$CC29,AP$49:AP$94)</f>
        <v>0</v>
      </c>
      <c r="AQ29" s="77">
        <f>SUMIF($CB$49:$CB$94,$CC29,AQ$49:AQ$94)</f>
        <v>0</v>
      </c>
      <c r="AR29" s="77">
        <f>SUMIF($CB$49:$CB$94,$CC29,AR$49:AR$94)</f>
        <v>0</v>
      </c>
      <c r="AS29" s="77">
        <f>SUMIF($CB$49:$CB$94,$CC29,AS$49:AS$94)</f>
        <v>0</v>
      </c>
      <c r="AT29" s="77">
        <f>SUMIF($CB$49:$CB$94,$CC29,AT$49:AT$94)</f>
        <v>0</v>
      </c>
      <c r="AU29" s="77">
        <f>SUMIF($CB$49:$CB$94,$CC29,AU$49:AU$94)</f>
        <v>0</v>
      </c>
      <c r="AV29" s="77">
        <f>SUMIF($CB$49:$CB$94,$CC29,AV$49:AV$94)</f>
        <v>0</v>
      </c>
      <c r="AW29" s="77">
        <f>SUMIF($CB$49:$CB$94,$CC29,AW$49:AW$94)</f>
        <v>0</v>
      </c>
      <c r="AX29" s="77">
        <f>SUMIF($CB$49:$CB$94,$CC29,AX$49:AX$94)</f>
        <v>0</v>
      </c>
      <c r="AY29" s="78">
        <f>SUMIF($CB$49:$CB$94,$CC29,AY$49:AY$94)</f>
        <v>0</v>
      </c>
      <c r="AZ29" s="79">
        <f t="shared" si="7"/>
        <v>0</v>
      </c>
      <c r="BA29" s="68"/>
      <c r="BB29" s="69"/>
      <c r="BC29" s="20"/>
      <c r="BD29" s="1"/>
      <c r="BE29" s="1"/>
    </row>
    <row r="30" spans="1:57" ht="21.75" hidden="1" customHeight="1" x14ac:dyDescent="0.25">
      <c r="A30" s="7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5"/>
      <c r="AF30" s="73" t="s">
        <v>45</v>
      </c>
      <c r="AG30" s="74" t="s">
        <v>46</v>
      </c>
      <c r="AH30" s="75"/>
      <c r="AI30" s="75"/>
      <c r="AJ30" s="75"/>
      <c r="AK30" s="75"/>
      <c r="AL30" s="75"/>
      <c r="AM30" s="75"/>
      <c r="AN30" s="75"/>
      <c r="AO30" s="76"/>
      <c r="AP30" s="77">
        <f>SUMIF($CB$49:$CB$94,$CC30,AP$49:AP$94)</f>
        <v>0</v>
      </c>
      <c r="AQ30" s="77">
        <f>SUMIF($CB$49:$CB$94,$CC30,AQ$49:AQ$94)</f>
        <v>0</v>
      </c>
      <c r="AR30" s="77">
        <f>SUMIF($CB$49:$CB$94,$CC30,AR$49:AR$94)</f>
        <v>0</v>
      </c>
      <c r="AS30" s="77">
        <f>SUMIF($CB$49:$CB$94,$CC30,AS$49:AS$94)</f>
        <v>0</v>
      </c>
      <c r="AT30" s="77">
        <f>SUMIF($CB$49:$CB$94,$CC30,AT$49:AT$94)</f>
        <v>0</v>
      </c>
      <c r="AU30" s="77">
        <f>SUMIF($CB$49:$CB$94,$CC30,AU$49:AU$94)</f>
        <v>0</v>
      </c>
      <c r="AV30" s="77">
        <f>SUMIF($CB$49:$CB$94,$CC30,AV$49:AV$94)</f>
        <v>0</v>
      </c>
      <c r="AW30" s="77">
        <f>SUMIF($CB$49:$CB$94,$CC30,AW$49:AW$94)</f>
        <v>0</v>
      </c>
      <c r="AX30" s="77">
        <f>SUMIF($CB$49:$CB$94,$CC30,AX$49:AX$94)</f>
        <v>0</v>
      </c>
      <c r="AY30" s="78">
        <f>SUMIF($CB$49:$CB$94,$CC30,AY$49:AY$94)</f>
        <v>0</v>
      </c>
      <c r="AZ30" s="79">
        <f t="shared" si="7"/>
        <v>0</v>
      </c>
      <c r="BA30" s="68"/>
      <c r="BB30" s="69"/>
      <c r="BC30" s="20"/>
      <c r="BD30" s="1"/>
      <c r="BE30" s="1"/>
    </row>
    <row r="31" spans="1:57" ht="13.5" hidden="1" customHeight="1" x14ac:dyDescent="0.25">
      <c r="A31" s="64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8"/>
      <c r="AF31" s="65" t="s">
        <v>47</v>
      </c>
      <c r="AG31" s="58" t="s">
        <v>48</v>
      </c>
      <c r="AH31" s="57"/>
      <c r="AI31" s="57"/>
      <c r="AJ31" s="57"/>
      <c r="AK31" s="57"/>
      <c r="AL31" s="57"/>
      <c r="AM31" s="57"/>
      <c r="AN31" s="57"/>
      <c r="AO31" s="59"/>
      <c r="AP31" s="66">
        <f t="shared" ref="AP31:AY31" si="9">SUM(AP32:AP34)</f>
        <v>0</v>
      </c>
      <c r="AQ31" s="66">
        <f t="shared" si="9"/>
        <v>0</v>
      </c>
      <c r="AR31" s="66">
        <f t="shared" si="9"/>
        <v>0</v>
      </c>
      <c r="AS31" s="66">
        <f t="shared" si="9"/>
        <v>0</v>
      </c>
      <c r="AT31" s="66">
        <f t="shared" si="9"/>
        <v>0</v>
      </c>
      <c r="AU31" s="66">
        <f t="shared" si="9"/>
        <v>0</v>
      </c>
      <c r="AV31" s="66">
        <f t="shared" si="9"/>
        <v>0</v>
      </c>
      <c r="AW31" s="66">
        <f t="shared" si="9"/>
        <v>0</v>
      </c>
      <c r="AX31" s="66">
        <f t="shared" si="9"/>
        <v>0</v>
      </c>
      <c r="AY31" s="67">
        <f t="shared" si="9"/>
        <v>0</v>
      </c>
      <c r="AZ31" s="60">
        <f t="shared" si="7"/>
        <v>0</v>
      </c>
      <c r="BA31" s="68"/>
      <c r="BB31" s="69"/>
      <c r="BC31" s="20"/>
      <c r="BD31" s="1"/>
      <c r="BE31" s="1"/>
    </row>
    <row r="32" spans="1:57" hidden="1" x14ac:dyDescent="0.25">
      <c r="A32" s="70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5"/>
      <c r="AF32" s="73" t="s">
        <v>49</v>
      </c>
      <c r="AG32" s="80" t="s">
        <v>50</v>
      </c>
      <c r="AH32" s="81"/>
      <c r="AI32" s="81"/>
      <c r="AJ32" s="81"/>
      <c r="AK32" s="81"/>
      <c r="AL32" s="81"/>
      <c r="AM32" s="81"/>
      <c r="AN32" s="81"/>
      <c r="AO32" s="82"/>
      <c r="AP32" s="77">
        <f>SUMIF($CB$49:$CB$94,$CC32,AP$49:AP$94)</f>
        <v>0</v>
      </c>
      <c r="AQ32" s="77">
        <f>SUMIF($CB$49:$CB$94,$CC32,AQ$49:AQ$94)</f>
        <v>0</v>
      </c>
      <c r="AR32" s="77">
        <f>SUMIF($CB$49:$CB$94,$CC32,AR$49:AR$94)</f>
        <v>0</v>
      </c>
      <c r="AS32" s="77">
        <f>SUMIF($CB$49:$CB$94,$CC32,AS$49:AS$94)</f>
        <v>0</v>
      </c>
      <c r="AT32" s="77">
        <f>SUMIF($CB$49:$CB$94,$CC32,AT$49:AT$94)</f>
        <v>0</v>
      </c>
      <c r="AU32" s="77">
        <f>SUMIF($CB$49:$CB$94,$CC32,AU$49:AU$94)</f>
        <v>0</v>
      </c>
      <c r="AV32" s="77">
        <f>SUMIF($CB$49:$CB$94,$CC32,AV$49:AV$94)</f>
        <v>0</v>
      </c>
      <c r="AW32" s="77">
        <f>SUMIF($CB$49:$CB$94,$CC32,AW$49:AW$94)</f>
        <v>0</v>
      </c>
      <c r="AX32" s="77">
        <f>SUMIF($CB$49:$CB$94,$CC32,AX$49:AX$94)</f>
        <v>0</v>
      </c>
      <c r="AY32" s="78">
        <f>SUMIF($CB$49:$CB$94,$CC32,AY$49:AY$94)</f>
        <v>0</v>
      </c>
      <c r="AZ32" s="79">
        <f t="shared" si="7"/>
        <v>0</v>
      </c>
      <c r="BA32" s="68"/>
      <c r="BB32" s="69"/>
      <c r="BC32" s="20"/>
      <c r="BD32" s="1"/>
      <c r="BE32" s="1"/>
    </row>
    <row r="33" spans="1:57" hidden="1" x14ac:dyDescent="0.25">
      <c r="A33" s="7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5"/>
      <c r="AF33" s="73" t="s">
        <v>51</v>
      </c>
      <c r="AG33" s="80" t="s">
        <v>52</v>
      </c>
      <c r="AH33" s="81"/>
      <c r="AI33" s="81"/>
      <c r="AJ33" s="81"/>
      <c r="AK33" s="81"/>
      <c r="AL33" s="81"/>
      <c r="AM33" s="81"/>
      <c r="AN33" s="81"/>
      <c r="AO33" s="82"/>
      <c r="AP33" s="77">
        <f>SUMIF($CB$49:$CB$94,$CC33,AP$49:AP$94)</f>
        <v>0</v>
      </c>
      <c r="AQ33" s="77">
        <f>SUMIF($CB$49:$CB$94,$CC33,AQ$49:AQ$94)</f>
        <v>0</v>
      </c>
      <c r="AR33" s="77">
        <f>SUMIF($CB$49:$CB$94,$CC33,AR$49:AR$94)</f>
        <v>0</v>
      </c>
      <c r="AS33" s="77">
        <f>SUMIF($CB$49:$CB$94,$CC33,AS$49:AS$94)</f>
        <v>0</v>
      </c>
      <c r="AT33" s="77">
        <f>SUMIF($CB$49:$CB$94,$CC33,AT$49:AT$94)</f>
        <v>0</v>
      </c>
      <c r="AU33" s="77">
        <f>SUMIF($CB$49:$CB$94,$CC33,AU$49:AU$94)</f>
        <v>0</v>
      </c>
      <c r="AV33" s="77">
        <f>SUMIF($CB$49:$CB$94,$CC33,AV$49:AV$94)</f>
        <v>0</v>
      </c>
      <c r="AW33" s="77">
        <f>SUMIF($CB$49:$CB$94,$CC33,AW$49:AW$94)</f>
        <v>0</v>
      </c>
      <c r="AX33" s="77">
        <f>SUMIF($CB$49:$CB$94,$CC33,AX$49:AX$94)</f>
        <v>0</v>
      </c>
      <c r="AY33" s="78">
        <f>SUMIF($CB$49:$CB$94,$CC33,AY$49:AY$94)</f>
        <v>0</v>
      </c>
      <c r="AZ33" s="79">
        <f t="shared" si="7"/>
        <v>0</v>
      </c>
      <c r="BA33" s="68"/>
      <c r="BB33" s="69"/>
      <c r="BC33" s="20"/>
      <c r="BD33" s="1"/>
      <c r="BE33" s="1"/>
    </row>
    <row r="34" spans="1:57" ht="17.25" hidden="1" customHeight="1" x14ac:dyDescent="0.25">
      <c r="A34" s="70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5"/>
      <c r="AF34" s="73" t="s">
        <v>53</v>
      </c>
      <c r="AG34" s="80" t="s">
        <v>54</v>
      </c>
      <c r="AH34" s="81"/>
      <c r="AI34" s="81"/>
      <c r="AJ34" s="81"/>
      <c r="AK34" s="81"/>
      <c r="AL34" s="81"/>
      <c r="AM34" s="81"/>
      <c r="AN34" s="81"/>
      <c r="AO34" s="82"/>
      <c r="AP34" s="77">
        <f>SUMIF($CB$49:$CB$94,$CC34,AP$49:AP$94)</f>
        <v>0</v>
      </c>
      <c r="AQ34" s="77">
        <f>SUMIF($CB$49:$CB$94,$CC34,AQ$49:AQ$94)</f>
        <v>0</v>
      </c>
      <c r="AR34" s="77">
        <f>SUMIF($CB$49:$CB$94,$CC34,AR$49:AR$94)</f>
        <v>0</v>
      </c>
      <c r="AS34" s="77">
        <f>SUMIF($CB$49:$CB$94,$CC34,AS$49:AS$94)</f>
        <v>0</v>
      </c>
      <c r="AT34" s="77">
        <f>SUMIF($CB$49:$CB$94,$CC34,AT$49:AT$94)</f>
        <v>0</v>
      </c>
      <c r="AU34" s="77">
        <f>SUMIF($CB$49:$CB$94,$CC34,AU$49:AU$94)</f>
        <v>0</v>
      </c>
      <c r="AV34" s="77">
        <f>SUMIF($CB$49:$CB$94,$CC34,AV$49:AV$94)</f>
        <v>0</v>
      </c>
      <c r="AW34" s="77">
        <f>SUMIF($CB$49:$CB$94,$CC34,AW$49:AW$94)</f>
        <v>0</v>
      </c>
      <c r="AX34" s="77">
        <f>SUMIF($CB$49:$CB$94,$CC34,AX$49:AX$94)</f>
        <v>0</v>
      </c>
      <c r="AY34" s="78">
        <f>SUMIF($CB$49:$CB$94,$CC34,AY$49:AY$94)</f>
        <v>0</v>
      </c>
      <c r="AZ34" s="79">
        <f t="shared" si="7"/>
        <v>0</v>
      </c>
      <c r="BA34" s="68"/>
      <c r="BB34" s="20"/>
      <c r="BC34" s="20"/>
      <c r="BD34" s="1"/>
      <c r="BE34" s="1"/>
    </row>
    <row r="35" spans="1:57" ht="11.25" hidden="1" customHeight="1" x14ac:dyDescent="0.25">
      <c r="A35" s="64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  <c r="AF35" s="65" t="s">
        <v>55</v>
      </c>
      <c r="AG35" s="58" t="s">
        <v>56</v>
      </c>
      <c r="AH35" s="57"/>
      <c r="AI35" s="57"/>
      <c r="AJ35" s="57"/>
      <c r="AK35" s="57"/>
      <c r="AL35" s="57"/>
      <c r="AM35" s="57"/>
      <c r="AN35" s="57"/>
      <c r="AO35" s="59"/>
      <c r="AP35" s="66">
        <f t="shared" ref="AP35:AY35" si="10">SUM(AP36:AP38)</f>
        <v>0</v>
      </c>
      <c r="AQ35" s="66">
        <f t="shared" si="10"/>
        <v>0</v>
      </c>
      <c r="AR35" s="66">
        <f t="shared" si="10"/>
        <v>0</v>
      </c>
      <c r="AS35" s="66">
        <f t="shared" si="10"/>
        <v>0</v>
      </c>
      <c r="AT35" s="66">
        <f t="shared" si="10"/>
        <v>0</v>
      </c>
      <c r="AU35" s="66">
        <f t="shared" si="10"/>
        <v>0</v>
      </c>
      <c r="AV35" s="66">
        <f t="shared" si="10"/>
        <v>0</v>
      </c>
      <c r="AW35" s="66">
        <f t="shared" si="10"/>
        <v>0</v>
      </c>
      <c r="AX35" s="66">
        <f t="shared" si="10"/>
        <v>0</v>
      </c>
      <c r="AY35" s="67">
        <f t="shared" si="10"/>
        <v>0</v>
      </c>
      <c r="AZ35" s="60">
        <f t="shared" si="7"/>
        <v>0</v>
      </c>
      <c r="BA35" s="68"/>
      <c r="BB35" s="20"/>
      <c r="BC35" s="20"/>
      <c r="BD35" s="1"/>
      <c r="BE35" s="1"/>
    </row>
    <row r="36" spans="1:57" ht="15" hidden="1" customHeight="1" x14ac:dyDescent="0.25">
      <c r="A36" s="70"/>
      <c r="B36" s="56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2"/>
      <c r="AF36" s="73" t="s">
        <v>57</v>
      </c>
      <c r="AG36" s="74" t="s">
        <v>58</v>
      </c>
      <c r="AH36" s="75"/>
      <c r="AI36" s="75"/>
      <c r="AJ36" s="75"/>
      <c r="AK36" s="75"/>
      <c r="AL36" s="75"/>
      <c r="AM36" s="75"/>
      <c r="AN36" s="75"/>
      <c r="AO36" s="76"/>
      <c r="AP36" s="77">
        <f>SUMIF($CB$49:$CB$94,$CC36,AP$49:AP$94)</f>
        <v>0</v>
      </c>
      <c r="AQ36" s="77">
        <f>SUMIF($CB$49:$CB$94,$CC36,AQ$49:AQ$94)</f>
        <v>0</v>
      </c>
      <c r="AR36" s="77">
        <f>SUMIF($CB$49:$CB$94,$CC36,AR$49:AR$94)</f>
        <v>0</v>
      </c>
      <c r="AS36" s="77">
        <f>SUMIF($CB$49:$CB$94,$CC36,AS$49:AS$94)</f>
        <v>0</v>
      </c>
      <c r="AT36" s="77">
        <f>SUMIF($CB$49:$CB$94,$CC36,AT$49:AT$94)</f>
        <v>0</v>
      </c>
      <c r="AU36" s="77">
        <f>SUMIF($CB$49:$CB$94,$CC36,AU$49:AU$94)</f>
        <v>0</v>
      </c>
      <c r="AV36" s="77">
        <f>SUMIF($CB$49:$CB$94,$CC36,AV$49:AV$94)</f>
        <v>0</v>
      </c>
      <c r="AW36" s="77">
        <f>SUMIF($CB$49:$CB$94,$CC36,AW$49:AW$94)</f>
        <v>0</v>
      </c>
      <c r="AX36" s="77">
        <f>SUMIF($CB$49:$CB$94,$CC36,AX$49:AX$94)</f>
        <v>0</v>
      </c>
      <c r="AY36" s="78">
        <f>SUMIF($CB$49:$CB$94,$CC36,AY$49:AY$94)</f>
        <v>0</v>
      </c>
      <c r="AZ36" s="79">
        <f t="shared" si="7"/>
        <v>0</v>
      </c>
      <c r="BA36" s="68"/>
      <c r="BB36" s="20"/>
      <c r="BC36" s="20"/>
      <c r="BD36" s="1"/>
      <c r="BE36" s="1"/>
    </row>
    <row r="37" spans="1:57" ht="16.5" hidden="1" customHeight="1" x14ac:dyDescent="0.25">
      <c r="A37" s="70"/>
      <c r="B37" s="56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2"/>
      <c r="AF37" s="73" t="s">
        <v>59</v>
      </c>
      <c r="AG37" s="74" t="s">
        <v>60</v>
      </c>
      <c r="AH37" s="75"/>
      <c r="AI37" s="75"/>
      <c r="AJ37" s="75"/>
      <c r="AK37" s="75"/>
      <c r="AL37" s="75"/>
      <c r="AM37" s="75"/>
      <c r="AN37" s="75"/>
      <c r="AO37" s="76"/>
      <c r="AP37" s="77">
        <f>SUMIF($CB$49:$CB$94,$CC37,AP$49:AP$94)</f>
        <v>0</v>
      </c>
      <c r="AQ37" s="77">
        <f>SUMIF($CB$49:$CB$94,$CC37,AQ$49:AQ$94)</f>
        <v>0</v>
      </c>
      <c r="AR37" s="77">
        <f>SUMIF($CB$49:$CB$94,$CC37,AR$49:AR$94)</f>
        <v>0</v>
      </c>
      <c r="AS37" s="77">
        <f>SUMIF($CB$49:$CB$94,$CC37,AS$49:AS$94)</f>
        <v>0</v>
      </c>
      <c r="AT37" s="77">
        <f>SUMIF($CB$49:$CB$94,$CC37,AT$49:AT$94)</f>
        <v>0</v>
      </c>
      <c r="AU37" s="77">
        <f>SUMIF($CB$49:$CB$94,$CC37,AU$49:AU$94)</f>
        <v>0</v>
      </c>
      <c r="AV37" s="77">
        <f>SUMIF($CB$49:$CB$94,$CC37,AV$49:AV$94)</f>
        <v>0</v>
      </c>
      <c r="AW37" s="77">
        <f>SUMIF($CB$49:$CB$94,$CC37,AW$49:AW$94)</f>
        <v>0</v>
      </c>
      <c r="AX37" s="77">
        <f>SUMIF($CB$49:$CB$94,$CC37,AX$49:AX$94)</f>
        <v>0</v>
      </c>
      <c r="AY37" s="78">
        <f>SUMIF($CB$49:$CB$94,$CC37,AY$49:AY$94)</f>
        <v>0</v>
      </c>
      <c r="AZ37" s="79">
        <f t="shared" si="7"/>
        <v>0</v>
      </c>
      <c r="BA37" s="68"/>
      <c r="BB37" s="20"/>
      <c r="BC37" s="20"/>
      <c r="BD37" s="1"/>
      <c r="BE37" s="1"/>
    </row>
    <row r="38" spans="1:57" ht="15" hidden="1" customHeight="1" x14ac:dyDescent="0.25">
      <c r="A38" s="70"/>
      <c r="B38" s="56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2"/>
      <c r="AF38" s="73" t="s">
        <v>61</v>
      </c>
      <c r="AG38" s="74" t="s">
        <v>62</v>
      </c>
      <c r="AH38" s="75"/>
      <c r="AI38" s="75"/>
      <c r="AJ38" s="75"/>
      <c r="AK38" s="75"/>
      <c r="AL38" s="75"/>
      <c r="AM38" s="75"/>
      <c r="AN38" s="75"/>
      <c r="AO38" s="76"/>
      <c r="AP38" s="77">
        <f>SUMIF($CB$49:$CB$94,$CC38,AP$49:AP$94)</f>
        <v>0</v>
      </c>
      <c r="AQ38" s="77">
        <f>SUMIF($CB$49:$CB$94,$CC38,AQ$49:AQ$94)</f>
        <v>0</v>
      </c>
      <c r="AR38" s="77">
        <f>SUMIF($CB$49:$CB$94,$CC38,AR$49:AR$94)</f>
        <v>0</v>
      </c>
      <c r="AS38" s="77">
        <f>SUMIF($CB$49:$CB$94,$CC38,AS$49:AS$94)</f>
        <v>0</v>
      </c>
      <c r="AT38" s="77">
        <f>SUMIF($CB$49:$CB$94,$CC38,AT$49:AT$94)</f>
        <v>0</v>
      </c>
      <c r="AU38" s="77">
        <f>SUMIF($CB$49:$CB$94,$CC38,AU$49:AU$94)</f>
        <v>0</v>
      </c>
      <c r="AV38" s="77">
        <f>SUMIF($CB$49:$CB$94,$CC38,AV$49:AV$94)</f>
        <v>0</v>
      </c>
      <c r="AW38" s="77">
        <f>SUMIF($CB$49:$CB$94,$CC38,AW$49:AW$94)</f>
        <v>0</v>
      </c>
      <c r="AX38" s="77">
        <f>SUMIF($CB$49:$CB$94,$CC38,AX$49:AX$94)</f>
        <v>0</v>
      </c>
      <c r="AY38" s="78">
        <f>SUMIF($CB$49:$CB$94,$CC38,AY$49:AY$94)</f>
        <v>0</v>
      </c>
      <c r="AZ38" s="79">
        <f t="shared" si="7"/>
        <v>0</v>
      </c>
      <c r="BA38" s="68"/>
      <c r="BB38" s="20"/>
      <c r="BC38" s="20"/>
      <c r="BD38" s="1"/>
      <c r="BE38" s="1"/>
    </row>
    <row r="39" spans="1:57" ht="12.75" hidden="1" customHeight="1" x14ac:dyDescent="0.25">
      <c r="A39" s="64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8"/>
      <c r="AF39" s="65" t="s">
        <v>63</v>
      </c>
      <c r="AG39" s="58" t="s">
        <v>64</v>
      </c>
      <c r="AH39" s="57"/>
      <c r="AI39" s="57"/>
      <c r="AJ39" s="57"/>
      <c r="AK39" s="57"/>
      <c r="AL39" s="57"/>
      <c r="AM39" s="57"/>
      <c r="AN39" s="57"/>
      <c r="AO39" s="59"/>
      <c r="AP39" s="66">
        <f t="shared" ref="AP39:AY39" si="11">SUM(AP40:AP41)</f>
        <v>0</v>
      </c>
      <c r="AQ39" s="66">
        <f t="shared" si="11"/>
        <v>0</v>
      </c>
      <c r="AR39" s="66">
        <f t="shared" si="11"/>
        <v>0</v>
      </c>
      <c r="AS39" s="66">
        <f t="shared" si="11"/>
        <v>0</v>
      </c>
      <c r="AT39" s="66">
        <f t="shared" si="11"/>
        <v>0</v>
      </c>
      <c r="AU39" s="66">
        <f t="shared" si="11"/>
        <v>0</v>
      </c>
      <c r="AV39" s="66">
        <f t="shared" si="11"/>
        <v>0</v>
      </c>
      <c r="AW39" s="66">
        <f t="shared" si="11"/>
        <v>0</v>
      </c>
      <c r="AX39" s="66">
        <f t="shared" si="11"/>
        <v>0</v>
      </c>
      <c r="AY39" s="67">
        <f t="shared" si="11"/>
        <v>0</v>
      </c>
      <c r="AZ39" s="60">
        <f t="shared" si="7"/>
        <v>0</v>
      </c>
      <c r="BA39" s="68"/>
      <c r="BB39" s="20"/>
      <c r="BC39" s="20"/>
      <c r="BD39" s="1"/>
      <c r="BE39" s="1"/>
    </row>
    <row r="40" spans="1:57" hidden="1" x14ac:dyDescent="0.25">
      <c r="A40" s="70"/>
      <c r="B40" s="5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2"/>
      <c r="AF40" s="73" t="s">
        <v>65</v>
      </c>
      <c r="AG40" s="74" t="s">
        <v>66</v>
      </c>
      <c r="AH40" s="75"/>
      <c r="AI40" s="75"/>
      <c r="AJ40" s="75"/>
      <c r="AK40" s="75"/>
      <c r="AL40" s="75"/>
      <c r="AM40" s="75"/>
      <c r="AN40" s="75"/>
      <c r="AO40" s="76"/>
      <c r="AP40" s="77">
        <f>SUMIF($CB$49:$CB$94,$CC40,AP$49:AP$94)</f>
        <v>0</v>
      </c>
      <c r="AQ40" s="77">
        <f>SUMIF($CB$49:$CB$94,$CC40,AQ$49:AQ$94)</f>
        <v>0</v>
      </c>
      <c r="AR40" s="77">
        <f>SUMIF($CB$49:$CB$94,$CC40,AR$49:AR$94)</f>
        <v>0</v>
      </c>
      <c r="AS40" s="77">
        <f>SUMIF($CB$49:$CB$94,$CC40,AS$49:AS$94)</f>
        <v>0</v>
      </c>
      <c r="AT40" s="77">
        <f>SUMIF($CB$49:$CB$94,$CC40,AT$49:AT$94)</f>
        <v>0</v>
      </c>
      <c r="AU40" s="77">
        <f>SUMIF($CB$49:$CB$94,$CC40,AU$49:AU$94)</f>
        <v>0</v>
      </c>
      <c r="AV40" s="77">
        <f>SUMIF($CB$49:$CB$94,$CC40,AV$49:AV$94)</f>
        <v>0</v>
      </c>
      <c r="AW40" s="77">
        <f>SUMIF($CB$49:$CB$94,$CC40,AW$49:AW$94)</f>
        <v>0</v>
      </c>
      <c r="AX40" s="77">
        <f>SUMIF($CB$49:$CB$94,$CC40,AX$49:AX$94)</f>
        <v>0</v>
      </c>
      <c r="AY40" s="78">
        <f>SUMIF($CB$49:$CB$94,$CC40,AY$49:AY$94)</f>
        <v>0</v>
      </c>
      <c r="AZ40" s="79">
        <f t="shared" si="7"/>
        <v>0</v>
      </c>
      <c r="BA40" s="68"/>
      <c r="BB40" s="20"/>
      <c r="BC40" s="20"/>
      <c r="BD40" s="1"/>
      <c r="BE40" s="1"/>
    </row>
    <row r="41" spans="1:57" hidden="1" x14ac:dyDescent="0.25">
      <c r="A41" s="70"/>
      <c r="B41" s="5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2"/>
      <c r="AF41" s="73" t="s">
        <v>67</v>
      </c>
      <c r="AG41" s="83" t="s">
        <v>68</v>
      </c>
      <c r="AH41" s="84"/>
      <c r="AI41" s="84"/>
      <c r="AJ41" s="84"/>
      <c r="AK41" s="84"/>
      <c r="AL41" s="84"/>
      <c r="AM41" s="84"/>
      <c r="AN41" s="84"/>
      <c r="AO41" s="85"/>
      <c r="AP41" s="77">
        <f>SUMIF($CB$49:$CB$94,$CC41,AP$49:AP$94)</f>
        <v>0</v>
      </c>
      <c r="AQ41" s="77">
        <f>SUMIF($CB$49:$CB$94,$CC41,AQ$49:AQ$94)</f>
        <v>0</v>
      </c>
      <c r="AR41" s="77">
        <f>SUMIF($CB$49:$CB$94,$CC41,AR$49:AR$94)</f>
        <v>0</v>
      </c>
      <c r="AS41" s="77">
        <f>SUMIF($CB$49:$CB$94,$CC41,AS$49:AS$94)</f>
        <v>0</v>
      </c>
      <c r="AT41" s="77">
        <f>SUMIF($CB$49:$CB$94,$CC41,AT$49:AT$94)</f>
        <v>0</v>
      </c>
      <c r="AU41" s="77">
        <f>SUMIF($CB$49:$CB$94,$CC41,AU$49:AU$94)</f>
        <v>0</v>
      </c>
      <c r="AV41" s="77">
        <f>SUMIF($CB$49:$CB$94,$CC41,AV$49:AV$94)</f>
        <v>0</v>
      </c>
      <c r="AW41" s="77">
        <f>SUMIF($CB$49:$CB$94,$CC41,AW$49:AW$94)</f>
        <v>0</v>
      </c>
      <c r="AX41" s="77">
        <f>SUMIF($CB$49:$CB$94,$CC41,AX$49:AX$94)</f>
        <v>0</v>
      </c>
      <c r="AY41" s="78">
        <f>SUMIF($CB$49:$CB$94,$CC41,AY$49:AY$94)</f>
        <v>0</v>
      </c>
      <c r="AZ41" s="86">
        <f t="shared" si="7"/>
        <v>0</v>
      </c>
      <c r="BA41" s="68"/>
      <c r="BB41" s="20"/>
      <c r="BC41" s="20"/>
      <c r="BD41" s="1"/>
      <c r="BE41" s="1"/>
    </row>
    <row r="42" spans="1:57" ht="3.75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69"/>
      <c r="BA42" s="69"/>
      <c r="BB42" s="69"/>
      <c r="BC42" s="69"/>
      <c r="BD42" s="3"/>
      <c r="BE42" s="3"/>
    </row>
    <row r="43" spans="1:57" x14ac:dyDescent="0.25">
      <c r="A43" s="89" t="s">
        <v>70</v>
      </c>
      <c r="B43" s="90"/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4"/>
      <c r="BE43" s="4"/>
    </row>
    <row r="44" spans="1:57" ht="21" customHeight="1" x14ac:dyDescent="0.25">
      <c r="A44" s="26" t="s">
        <v>0</v>
      </c>
      <c r="B44" s="26" t="s">
        <v>1</v>
      </c>
      <c r="C44" s="26" t="s">
        <v>2</v>
      </c>
      <c r="D44" s="27" t="s">
        <v>3</v>
      </c>
      <c r="E44" s="28" t="s">
        <v>4</v>
      </c>
      <c r="F44" s="29"/>
      <c r="G44" s="29"/>
      <c r="H44" s="27" t="s">
        <v>5</v>
      </c>
      <c r="I44" s="28" t="s">
        <v>6</v>
      </c>
      <c r="J44" s="28" t="s">
        <v>7</v>
      </c>
      <c r="K44" s="29"/>
      <c r="L44" s="27" t="s">
        <v>8</v>
      </c>
      <c r="M44" s="30"/>
      <c r="N44" s="31"/>
      <c r="O44" s="32" t="s">
        <v>9</v>
      </c>
      <c r="P44" s="28" t="s">
        <v>10</v>
      </c>
      <c r="Q44" s="28" t="s">
        <v>11</v>
      </c>
      <c r="R44" s="28" t="s">
        <v>12</v>
      </c>
      <c r="S44" s="28" t="s">
        <v>13</v>
      </c>
      <c r="T44" s="29"/>
      <c r="U44" s="29"/>
      <c r="V44" s="29"/>
      <c r="W44" s="29"/>
      <c r="X44" s="29"/>
      <c r="Y44" s="29"/>
      <c r="Z44" s="28" t="s">
        <v>4</v>
      </c>
      <c r="AA44" s="29"/>
      <c r="AB44" s="29"/>
      <c r="AC44" s="29"/>
      <c r="AD44" s="29"/>
      <c r="AE44" s="31"/>
      <c r="AF44" s="32" t="s">
        <v>14</v>
      </c>
      <c r="AG44" s="27" t="s">
        <v>15</v>
      </c>
      <c r="AH44" s="28" t="s">
        <v>16</v>
      </c>
      <c r="AI44" s="28" t="s">
        <v>17</v>
      </c>
      <c r="AJ44" s="28" t="s">
        <v>18</v>
      </c>
      <c r="AK44" s="28" t="s">
        <v>19</v>
      </c>
      <c r="AL44" s="28" t="s">
        <v>20</v>
      </c>
      <c r="AM44" s="28" t="s">
        <v>21</v>
      </c>
      <c r="AN44" s="28" t="s">
        <v>22</v>
      </c>
      <c r="AO44" s="28" t="s">
        <v>23</v>
      </c>
      <c r="AP44" s="28" t="s">
        <v>102</v>
      </c>
      <c r="AQ44" s="33" t="str">
        <f>"Факт за прошлые периоды по 31.12." &amp; god -1</f>
        <v>Факт за прошлые периоды по 31.12.2020</v>
      </c>
      <c r="AR44" s="28" t="str">
        <f>"Утверждено на "&amp;[1]Титульный!$F$9&amp;" год ¹"</f>
        <v>Утверждено на 2021 год ¹</v>
      </c>
      <c r="AS44" s="28" t="str">
        <f>"Факт за I полугодие " &amp; [1]Титульный!$F$9 &amp; " года ²³"</f>
        <v>Факт за I полугодие 2021 года ²³</v>
      </c>
      <c r="AT44" s="28" t="str">
        <f>"Всего факт за " &amp; [1]Титульный!$F$10 &amp; " " &amp; [1]Титульный!$F$9 &amp; " года ²³"</f>
        <v>Всего факт за год 2021 года ²³</v>
      </c>
      <c r="AU44" s="2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V44" s="2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W44" s="2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AX44" s="28" t="s">
        <v>105</v>
      </c>
      <c r="AY44" s="92" t="s">
        <v>104</v>
      </c>
      <c r="AZ44" s="93" t="s">
        <v>106</v>
      </c>
      <c r="BA44" s="94"/>
      <c r="BB44" s="94"/>
      <c r="BC44" s="94"/>
      <c r="BD44" s="5" t="s">
        <v>71</v>
      </c>
      <c r="BE44" s="6"/>
    </row>
    <row r="45" spans="1:57" ht="150" x14ac:dyDescent="0.25">
      <c r="A45" s="38"/>
      <c r="B45" s="38"/>
      <c r="C45" s="38"/>
      <c r="D45" s="39"/>
      <c r="E45" s="40" t="s">
        <v>24</v>
      </c>
      <c r="F45" s="40" t="s">
        <v>25</v>
      </c>
      <c r="G45" s="40" t="s">
        <v>26</v>
      </c>
      <c r="H45" s="39"/>
      <c r="I45" s="41"/>
      <c r="J45" s="40" t="s">
        <v>27</v>
      </c>
      <c r="K45" s="40" t="s">
        <v>28</v>
      </c>
      <c r="L45" s="40" t="s">
        <v>29</v>
      </c>
      <c r="M45" s="40" t="s">
        <v>30</v>
      </c>
      <c r="N45" s="42"/>
      <c r="O45" s="43"/>
      <c r="P45" s="41"/>
      <c r="Q45" s="41"/>
      <c r="R45" s="41"/>
      <c r="S45" s="40" t="s">
        <v>24</v>
      </c>
      <c r="T45" s="40" t="s">
        <v>25</v>
      </c>
      <c r="U45" s="40" t="s">
        <v>26</v>
      </c>
      <c r="V45" s="40" t="s">
        <v>31</v>
      </c>
      <c r="W45" s="40" t="s">
        <v>26</v>
      </c>
      <c r="X45" s="40" t="s">
        <v>32</v>
      </c>
      <c r="Y45" s="40" t="s">
        <v>33</v>
      </c>
      <c r="Z45" s="40" t="s">
        <v>24</v>
      </c>
      <c r="AA45" s="40" t="s">
        <v>25</v>
      </c>
      <c r="AB45" s="40" t="s">
        <v>26</v>
      </c>
      <c r="AC45" s="40" t="s">
        <v>31</v>
      </c>
      <c r="AD45" s="40" t="s">
        <v>26</v>
      </c>
      <c r="AE45" s="42"/>
      <c r="AF45" s="43"/>
      <c r="AG45" s="39"/>
      <c r="AH45" s="41"/>
      <c r="AI45" s="41"/>
      <c r="AJ45" s="41"/>
      <c r="AK45" s="41"/>
      <c r="AL45" s="41"/>
      <c r="AM45" s="41"/>
      <c r="AN45" s="41"/>
      <c r="AO45" s="41"/>
      <c r="AP45" s="41"/>
      <c r="AQ45" s="44"/>
      <c r="AR45" s="41"/>
      <c r="AS45" s="41"/>
      <c r="AT45" s="41"/>
      <c r="AU45" s="41"/>
      <c r="AV45" s="41"/>
      <c r="AW45" s="41"/>
      <c r="AX45" s="41"/>
      <c r="AY45" s="95"/>
      <c r="AZ45" s="96" t="s">
        <v>72</v>
      </c>
      <c r="BA45" s="96" t="s">
        <v>73</v>
      </c>
      <c r="BB45" s="40" t="s">
        <v>74</v>
      </c>
      <c r="BC45" s="40" t="s">
        <v>75</v>
      </c>
      <c r="BD45" s="7" t="s">
        <v>71</v>
      </c>
      <c r="BE45" s="7" t="s">
        <v>76</v>
      </c>
    </row>
    <row r="46" spans="1:57" x14ac:dyDescent="0.25">
      <c r="A46" s="97"/>
      <c r="B46" s="97"/>
      <c r="C46" s="97"/>
      <c r="D46" s="58" t="s">
        <v>37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98" t="s">
        <v>37</v>
      </c>
      <c r="AH46" s="98"/>
      <c r="AI46" s="98"/>
      <c r="AJ46" s="98"/>
      <c r="AK46" s="98"/>
      <c r="AL46" s="98"/>
      <c r="AM46" s="98"/>
      <c r="AN46" s="98"/>
      <c r="AO46" s="98"/>
      <c r="AP46" s="60">
        <f t="shared" ref="AP46:AX46" si="12">SUMIF($BI47:$BI48,"&lt;&gt;1",AP47:AP48)</f>
        <v>0</v>
      </c>
      <c r="AQ46" s="60">
        <f t="shared" si="12"/>
        <v>0</v>
      </c>
      <c r="AR46" s="60">
        <f t="shared" si="12"/>
        <v>0</v>
      </c>
      <c r="AS46" s="60">
        <f t="shared" si="12"/>
        <v>0</v>
      </c>
      <c r="AT46" s="60">
        <f t="shared" si="12"/>
        <v>0</v>
      </c>
      <c r="AU46" s="60">
        <f t="shared" si="12"/>
        <v>0</v>
      </c>
      <c r="AV46" s="60">
        <f t="shared" si="12"/>
        <v>0</v>
      </c>
      <c r="AW46" s="60">
        <f t="shared" si="12"/>
        <v>0</v>
      </c>
      <c r="AX46" s="60">
        <f t="shared" si="12"/>
        <v>0</v>
      </c>
      <c r="AY46" s="99"/>
      <c r="AZ46" s="100"/>
      <c r="BA46" s="100"/>
      <c r="BB46" s="100"/>
      <c r="BC46" s="100"/>
      <c r="BD46" s="8"/>
      <c r="BE46" s="8"/>
    </row>
    <row r="47" spans="1:57" ht="15.75" thickBot="1" x14ac:dyDescent="0.3">
      <c r="A47" s="87">
        <v>0</v>
      </c>
      <c r="B47" s="87"/>
      <c r="C47" s="87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2"/>
      <c r="BE47" s="2"/>
    </row>
    <row r="48" spans="1:57" x14ac:dyDescent="0.25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9"/>
      <c r="BE48" s="10"/>
    </row>
    <row r="49" spans="1:57" x14ac:dyDescent="0.25">
      <c r="A49" s="104"/>
      <c r="B49" s="105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1"/>
      <c r="BE49" s="11"/>
    </row>
    <row r="50" spans="1:57" x14ac:dyDescent="0.25">
      <c r="A50" s="89" t="s">
        <v>77</v>
      </c>
      <c r="B50" s="90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4"/>
      <c r="BE50" s="4"/>
    </row>
    <row r="51" spans="1:57" ht="21" customHeight="1" x14ac:dyDescent="0.25">
      <c r="A51" s="26" t="s">
        <v>0</v>
      </c>
      <c r="B51" s="26" t="s">
        <v>1</v>
      </c>
      <c r="C51" s="26" t="s">
        <v>2</v>
      </c>
      <c r="D51" s="27" t="s">
        <v>3</v>
      </c>
      <c r="E51" s="28" t="s">
        <v>4</v>
      </c>
      <c r="F51" s="29"/>
      <c r="G51" s="29"/>
      <c r="H51" s="27" t="s">
        <v>5</v>
      </c>
      <c r="I51" s="28" t="s">
        <v>6</v>
      </c>
      <c r="J51" s="28" t="s">
        <v>7</v>
      </c>
      <c r="K51" s="29"/>
      <c r="L51" s="27" t="s">
        <v>8</v>
      </c>
      <c r="M51" s="30"/>
      <c r="N51" s="31"/>
      <c r="O51" s="32" t="s">
        <v>9</v>
      </c>
      <c r="P51" s="28" t="s">
        <v>10</v>
      </c>
      <c r="Q51" s="28" t="s">
        <v>11</v>
      </c>
      <c r="R51" s="28" t="s">
        <v>12</v>
      </c>
      <c r="S51" s="28" t="s">
        <v>13</v>
      </c>
      <c r="T51" s="29"/>
      <c r="U51" s="29"/>
      <c r="V51" s="29"/>
      <c r="W51" s="29"/>
      <c r="X51" s="29"/>
      <c r="Y51" s="29"/>
      <c r="Z51" s="28" t="s">
        <v>4</v>
      </c>
      <c r="AA51" s="29"/>
      <c r="AB51" s="29"/>
      <c r="AC51" s="29"/>
      <c r="AD51" s="29"/>
      <c r="AE51" s="31"/>
      <c r="AF51" s="32" t="s">
        <v>14</v>
      </c>
      <c r="AG51" s="27" t="s">
        <v>15</v>
      </c>
      <c r="AH51" s="33" t="s">
        <v>16</v>
      </c>
      <c r="AI51" s="28" t="s">
        <v>17</v>
      </c>
      <c r="AJ51" s="28" t="s">
        <v>18</v>
      </c>
      <c r="AK51" s="28" t="s">
        <v>19</v>
      </c>
      <c r="AL51" s="28" t="s">
        <v>20</v>
      </c>
      <c r="AM51" s="28" t="s">
        <v>21</v>
      </c>
      <c r="AN51" s="28" t="s">
        <v>22</v>
      </c>
      <c r="AO51" s="28" t="s">
        <v>23</v>
      </c>
      <c r="AP51" s="28" t="s">
        <v>102</v>
      </c>
      <c r="AQ51" s="33" t="str">
        <f>"Факт за прошлые периоды по 31.12." &amp; god -1</f>
        <v>Факт за прошлые периоды по 31.12.2020</v>
      </c>
      <c r="AR51" s="28" t="str">
        <f>"Утверждено на "&amp;[1]Титульный!$F$9&amp;" год ¹"</f>
        <v>Утверждено на 2021 год ¹</v>
      </c>
      <c r="AS51" s="28" t="str">
        <f>"Факт за I полугодие " &amp; [1]Титульный!$F$9 &amp; " года ²³"</f>
        <v>Факт за I полугодие 2021 года ²³</v>
      </c>
      <c r="AT51" s="28" t="str">
        <f>"Всего факт за " &amp; [1]Титульный!$F$10 &amp; " " &amp; [1]Титульный!$F$9 &amp; " года ²³"</f>
        <v>Всего факт за год 2021 года ²³</v>
      </c>
      <c r="AU51" s="2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V51" s="2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W51" s="2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AX51" s="28" t="s">
        <v>105</v>
      </c>
      <c r="AY51" s="92" t="s">
        <v>104</v>
      </c>
      <c r="AZ51" s="93" t="s">
        <v>106</v>
      </c>
      <c r="BA51" s="94"/>
      <c r="BB51" s="94"/>
      <c r="BC51" s="94"/>
      <c r="BD51" s="5" t="s">
        <v>71</v>
      </c>
      <c r="BE51" s="6"/>
    </row>
    <row r="52" spans="1:57" ht="150" x14ac:dyDescent="0.25">
      <c r="A52" s="38"/>
      <c r="B52" s="38"/>
      <c r="C52" s="38"/>
      <c r="D52" s="39"/>
      <c r="E52" s="40" t="s">
        <v>24</v>
      </c>
      <c r="F52" s="40" t="s">
        <v>25</v>
      </c>
      <c r="G52" s="40" t="s">
        <v>26</v>
      </c>
      <c r="H52" s="39"/>
      <c r="I52" s="41"/>
      <c r="J52" s="40" t="s">
        <v>27</v>
      </c>
      <c r="K52" s="40" t="s">
        <v>28</v>
      </c>
      <c r="L52" s="40" t="s">
        <v>29</v>
      </c>
      <c r="M52" s="40" t="s">
        <v>30</v>
      </c>
      <c r="N52" s="42"/>
      <c r="O52" s="43"/>
      <c r="P52" s="41"/>
      <c r="Q52" s="41"/>
      <c r="R52" s="41"/>
      <c r="S52" s="40" t="s">
        <v>24</v>
      </c>
      <c r="T52" s="40" t="s">
        <v>25</v>
      </c>
      <c r="U52" s="40" t="s">
        <v>26</v>
      </c>
      <c r="V52" s="40" t="s">
        <v>31</v>
      </c>
      <c r="W52" s="40" t="s">
        <v>26</v>
      </c>
      <c r="X52" s="40" t="s">
        <v>32</v>
      </c>
      <c r="Y52" s="40" t="s">
        <v>33</v>
      </c>
      <c r="Z52" s="40" t="s">
        <v>24</v>
      </c>
      <c r="AA52" s="40" t="s">
        <v>25</v>
      </c>
      <c r="AB52" s="40" t="s">
        <v>26</v>
      </c>
      <c r="AC52" s="40" t="s">
        <v>31</v>
      </c>
      <c r="AD52" s="40" t="s">
        <v>26</v>
      </c>
      <c r="AE52" s="42"/>
      <c r="AF52" s="43"/>
      <c r="AG52" s="39"/>
      <c r="AH52" s="107"/>
      <c r="AI52" s="41"/>
      <c r="AJ52" s="41"/>
      <c r="AK52" s="41"/>
      <c r="AL52" s="41"/>
      <c r="AM52" s="41"/>
      <c r="AN52" s="41"/>
      <c r="AO52" s="41"/>
      <c r="AP52" s="41"/>
      <c r="AQ52" s="44"/>
      <c r="AR52" s="41"/>
      <c r="AS52" s="41"/>
      <c r="AT52" s="41"/>
      <c r="AU52" s="41"/>
      <c r="AV52" s="41"/>
      <c r="AW52" s="41"/>
      <c r="AX52" s="41"/>
      <c r="AY52" s="95"/>
      <c r="AZ52" s="96" t="s">
        <v>72</v>
      </c>
      <c r="BA52" s="96" t="s">
        <v>73</v>
      </c>
      <c r="BB52" s="40" t="s">
        <v>74</v>
      </c>
      <c r="BC52" s="40" t="s">
        <v>75</v>
      </c>
      <c r="BD52" s="7" t="s">
        <v>71</v>
      </c>
      <c r="BE52" s="7" t="s">
        <v>76</v>
      </c>
    </row>
    <row r="53" spans="1:57" x14ac:dyDescent="0.25">
      <c r="A53" s="97"/>
      <c r="B53" s="97"/>
      <c r="C53" s="97"/>
      <c r="D53" s="58" t="s">
        <v>37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98" t="s">
        <v>37</v>
      </c>
      <c r="AH53" s="98"/>
      <c r="AI53" s="98"/>
      <c r="AJ53" s="98"/>
      <c r="AK53" s="98"/>
      <c r="AL53" s="98"/>
      <c r="AM53" s="98"/>
      <c r="AN53" s="98"/>
      <c r="AO53" s="98"/>
      <c r="AP53" s="60">
        <f t="shared" ref="AP53:AX53" si="13">SUMIF($BI54:$BI55,"&lt;&gt;1",AP54:AP55)</f>
        <v>0</v>
      </c>
      <c r="AQ53" s="60">
        <f t="shared" si="13"/>
        <v>0</v>
      </c>
      <c r="AR53" s="60">
        <f t="shared" si="13"/>
        <v>0</v>
      </c>
      <c r="AS53" s="60">
        <f t="shared" si="13"/>
        <v>0</v>
      </c>
      <c r="AT53" s="60">
        <f t="shared" si="13"/>
        <v>0</v>
      </c>
      <c r="AU53" s="60">
        <f t="shared" si="13"/>
        <v>0</v>
      </c>
      <c r="AV53" s="60">
        <f t="shared" si="13"/>
        <v>0</v>
      </c>
      <c r="AW53" s="60">
        <f t="shared" si="13"/>
        <v>0</v>
      </c>
      <c r="AX53" s="60">
        <f t="shared" si="13"/>
        <v>0</v>
      </c>
      <c r="AY53" s="99"/>
      <c r="AZ53" s="100"/>
      <c r="BA53" s="100"/>
      <c r="BB53" s="100"/>
      <c r="BC53" s="100"/>
      <c r="BD53" s="8"/>
      <c r="BE53" s="8"/>
    </row>
    <row r="54" spans="1:57" x14ac:dyDescent="0.25">
      <c r="A54" s="87">
        <v>0</v>
      </c>
      <c r="B54" s="87"/>
      <c r="C54" s="87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2"/>
      <c r="BE54" s="2"/>
    </row>
    <row r="55" spans="1:57" x14ac:dyDescent="0.25">
      <c r="A55" s="108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2"/>
      <c r="BE55" s="12"/>
    </row>
    <row r="56" spans="1:57" x14ac:dyDescent="0.25">
      <c r="A56" s="104"/>
      <c r="B56" s="105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1"/>
      <c r="BE56" s="11"/>
    </row>
    <row r="57" spans="1:57" x14ac:dyDescent="0.25">
      <c r="A57" s="89" t="s">
        <v>78</v>
      </c>
      <c r="B57" s="90"/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4"/>
      <c r="BE57" s="4"/>
    </row>
    <row r="58" spans="1:57" ht="22.5" customHeight="1" x14ac:dyDescent="0.25">
      <c r="A58" s="26" t="s">
        <v>0</v>
      </c>
      <c r="B58" s="26" t="s">
        <v>1</v>
      </c>
      <c r="C58" s="26" t="s">
        <v>2</v>
      </c>
      <c r="D58" s="27" t="s">
        <v>3</v>
      </c>
      <c r="E58" s="28" t="s">
        <v>4</v>
      </c>
      <c r="F58" s="29"/>
      <c r="G58" s="29"/>
      <c r="H58" s="27" t="s">
        <v>5</v>
      </c>
      <c r="I58" s="28" t="s">
        <v>6</v>
      </c>
      <c r="J58" s="28" t="s">
        <v>7</v>
      </c>
      <c r="K58" s="29"/>
      <c r="L58" s="27" t="s">
        <v>8</v>
      </c>
      <c r="M58" s="30"/>
      <c r="N58" s="31"/>
      <c r="O58" s="32" t="s">
        <v>9</v>
      </c>
      <c r="P58" s="28" t="s">
        <v>10</v>
      </c>
      <c r="Q58" s="28" t="s">
        <v>11</v>
      </c>
      <c r="R58" s="28" t="s">
        <v>12</v>
      </c>
      <c r="S58" s="28" t="s">
        <v>13</v>
      </c>
      <c r="T58" s="29"/>
      <c r="U58" s="29"/>
      <c r="V58" s="29"/>
      <c r="W58" s="29"/>
      <c r="X58" s="29"/>
      <c r="Y58" s="29"/>
      <c r="Z58" s="28" t="s">
        <v>4</v>
      </c>
      <c r="AA58" s="29"/>
      <c r="AB58" s="29"/>
      <c r="AC58" s="29"/>
      <c r="AD58" s="29"/>
      <c r="AE58" s="31"/>
      <c r="AF58" s="32" t="s">
        <v>14</v>
      </c>
      <c r="AG58" s="27" t="s">
        <v>15</v>
      </c>
      <c r="AH58" s="28" t="s">
        <v>16</v>
      </c>
      <c r="AI58" s="28" t="s">
        <v>17</v>
      </c>
      <c r="AJ58" s="28" t="s">
        <v>18</v>
      </c>
      <c r="AK58" s="28" t="s">
        <v>19</v>
      </c>
      <c r="AL58" s="28" t="s">
        <v>20</v>
      </c>
      <c r="AM58" s="28" t="s">
        <v>21</v>
      </c>
      <c r="AN58" s="28" t="s">
        <v>22</v>
      </c>
      <c r="AO58" s="28" t="s">
        <v>23</v>
      </c>
      <c r="AP58" s="28" t="s">
        <v>102</v>
      </c>
      <c r="AQ58" s="33" t="str">
        <f>"Факт за прошлые периоды по 31.12." &amp; god -1</f>
        <v>Факт за прошлые периоды по 31.12.2020</v>
      </c>
      <c r="AR58" s="28" t="str">
        <f>"Утверждено на "&amp;[1]Титульный!$F$9&amp;" год ¹"</f>
        <v>Утверждено на 2021 год ¹</v>
      </c>
      <c r="AS58" s="28" t="str">
        <f>"Факт за I полугодие " &amp; [1]Титульный!$F$9 &amp; " года ²³"</f>
        <v>Факт за I полугодие 2021 года ²³</v>
      </c>
      <c r="AT58" s="28" t="str">
        <f>"Всего факт за " &amp; [1]Титульный!$F$10 &amp; " " &amp; [1]Титульный!$F$9 &amp; " года ²³"</f>
        <v>Всего факт за год 2021 года ²³</v>
      </c>
      <c r="AU58" s="28" t="str">
        <f>"Факт за " &amp; god &amp; " год (в соответствии с запланированными по инвестиционной программе мероприятиями)²³"</f>
        <v>Факт за 2021 год (в соответствии с запланированными по инвестиционной программе мероприятиями)²³</v>
      </c>
      <c r="AV58" s="28" t="str">
        <f>"Профинансировано (реализовано) (факт) в " &amp; god &amp; " году за предущие периоды реализации ИП (если мероприятие не было предусмотрено в плане " &amp; god &amp; " года)"</f>
        <v>Профинансировано (реализовано) (факт) в 2021 году за предущие периоды реализации ИП (если мероприятие не было предусмотрено в плане 2021 года)</v>
      </c>
      <c r="AW58" s="28" t="str">
        <f>"Профинансировано (реализовано) (факт) в " &amp; god &amp; " году за будущие периоды реализации ИП (если мероприятие не было предусмотрено в плане " &amp; god &amp; " года)"</f>
        <v>Профинансировано (реализовано) (факт) в 2021 году за будущие периоды реализации ИП (если мероприятие не было предусмотрено в плане 2021 года)</v>
      </c>
      <c r="AX58" s="28" t="s">
        <v>105</v>
      </c>
      <c r="AY58" s="92" t="s">
        <v>104</v>
      </c>
      <c r="AZ58" s="93" t="s">
        <v>106</v>
      </c>
      <c r="BA58" s="94"/>
      <c r="BB58" s="94"/>
      <c r="BC58" s="94"/>
      <c r="BD58" s="5" t="s">
        <v>71</v>
      </c>
      <c r="BE58" s="6"/>
    </row>
    <row r="59" spans="1:57" ht="150" x14ac:dyDescent="0.25">
      <c r="A59" s="38"/>
      <c r="B59" s="38"/>
      <c r="C59" s="38"/>
      <c r="D59" s="39"/>
      <c r="E59" s="40" t="s">
        <v>24</v>
      </c>
      <c r="F59" s="40" t="s">
        <v>25</v>
      </c>
      <c r="G59" s="40" t="s">
        <v>26</v>
      </c>
      <c r="H59" s="39"/>
      <c r="I59" s="41"/>
      <c r="J59" s="40" t="s">
        <v>27</v>
      </c>
      <c r="K59" s="40" t="s">
        <v>28</v>
      </c>
      <c r="L59" s="40" t="s">
        <v>29</v>
      </c>
      <c r="M59" s="40" t="s">
        <v>30</v>
      </c>
      <c r="N59" s="42"/>
      <c r="O59" s="43"/>
      <c r="P59" s="41"/>
      <c r="Q59" s="41"/>
      <c r="R59" s="41"/>
      <c r="S59" s="40" t="s">
        <v>24</v>
      </c>
      <c r="T59" s="40" t="s">
        <v>25</v>
      </c>
      <c r="U59" s="40" t="s">
        <v>26</v>
      </c>
      <c r="V59" s="40" t="s">
        <v>31</v>
      </c>
      <c r="W59" s="40" t="s">
        <v>26</v>
      </c>
      <c r="X59" s="40" t="s">
        <v>32</v>
      </c>
      <c r="Y59" s="40" t="s">
        <v>33</v>
      </c>
      <c r="Z59" s="40" t="s">
        <v>24</v>
      </c>
      <c r="AA59" s="40" t="s">
        <v>25</v>
      </c>
      <c r="AB59" s="40" t="s">
        <v>26</v>
      </c>
      <c r="AC59" s="40" t="s">
        <v>31</v>
      </c>
      <c r="AD59" s="40" t="s">
        <v>26</v>
      </c>
      <c r="AE59" s="42"/>
      <c r="AF59" s="43"/>
      <c r="AG59" s="39"/>
      <c r="AH59" s="41"/>
      <c r="AI59" s="41"/>
      <c r="AJ59" s="41"/>
      <c r="AK59" s="41"/>
      <c r="AL59" s="41"/>
      <c r="AM59" s="41"/>
      <c r="AN59" s="41"/>
      <c r="AO59" s="41"/>
      <c r="AP59" s="41"/>
      <c r="AQ59" s="44"/>
      <c r="AR59" s="41"/>
      <c r="AS59" s="41"/>
      <c r="AT59" s="41"/>
      <c r="AU59" s="41"/>
      <c r="AV59" s="41"/>
      <c r="AW59" s="41"/>
      <c r="AX59" s="41"/>
      <c r="AY59" s="95"/>
      <c r="AZ59" s="96" t="s">
        <v>72</v>
      </c>
      <c r="BA59" s="96" t="s">
        <v>73</v>
      </c>
      <c r="BB59" s="40" t="s">
        <v>74</v>
      </c>
      <c r="BC59" s="40" t="s">
        <v>75</v>
      </c>
      <c r="BD59" s="7" t="s">
        <v>71</v>
      </c>
      <c r="BE59" s="7" t="s">
        <v>76</v>
      </c>
    </row>
    <row r="60" spans="1:57" x14ac:dyDescent="0.25">
      <c r="A60" s="97"/>
      <c r="B60" s="97"/>
      <c r="C60" s="97"/>
      <c r="D60" s="58" t="s">
        <v>37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98" t="s">
        <v>37</v>
      </c>
      <c r="AH60" s="98"/>
      <c r="AI60" s="98"/>
      <c r="AJ60" s="98"/>
      <c r="AK60" s="98"/>
      <c r="AL60" s="98"/>
      <c r="AM60" s="98"/>
      <c r="AN60" s="98"/>
      <c r="AO60" s="98"/>
      <c r="AP60" s="60">
        <f t="shared" ref="AP60:AX60" si="14">SUMIF($BI61:$BI90,"&lt;&gt;1",AP61:AP90)</f>
        <v>79791.069999999992</v>
      </c>
      <c r="AQ60" s="60">
        <f t="shared" si="14"/>
        <v>0</v>
      </c>
      <c r="AR60" s="60">
        <f t="shared" si="14"/>
        <v>79791.069999999992</v>
      </c>
      <c r="AS60" s="60">
        <f t="shared" si="14"/>
        <v>0</v>
      </c>
      <c r="AT60" s="60">
        <f t="shared" si="14"/>
        <v>32363.190000000002</v>
      </c>
      <c r="AU60" s="60">
        <f t="shared" si="14"/>
        <v>32363.190000000002</v>
      </c>
      <c r="AV60" s="60">
        <f t="shared" si="14"/>
        <v>0</v>
      </c>
      <c r="AW60" s="60">
        <f t="shared" si="14"/>
        <v>0</v>
      </c>
      <c r="AX60" s="60">
        <f t="shared" si="14"/>
        <v>47427.88</v>
      </c>
      <c r="AY60" s="99"/>
      <c r="AZ60" s="100"/>
      <c r="BA60" s="100"/>
      <c r="BB60" s="100"/>
      <c r="BC60" s="100"/>
      <c r="BD60" s="8"/>
      <c r="BE60" s="8"/>
    </row>
    <row r="61" spans="1:57" ht="15.75" thickBot="1" x14ac:dyDescent="0.3">
      <c r="A61" s="87">
        <v>0</v>
      </c>
      <c r="B61" s="87"/>
      <c r="C61" s="87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2"/>
      <c r="BE61" s="2"/>
    </row>
    <row r="62" spans="1:57" x14ac:dyDescent="0.25">
      <c r="A62" s="111">
        <v>1</v>
      </c>
      <c r="B62" s="112" t="s">
        <v>79</v>
      </c>
      <c r="C62" s="112" t="s">
        <v>80</v>
      </c>
      <c r="D62" s="112" t="s">
        <v>81</v>
      </c>
      <c r="E62" s="112" t="s">
        <v>82</v>
      </c>
      <c r="F62" s="112" t="s">
        <v>82</v>
      </c>
      <c r="G62" s="112" t="s">
        <v>83</v>
      </c>
      <c r="H62" s="113">
        <v>1</v>
      </c>
      <c r="I62" s="113">
        <v>2021</v>
      </c>
      <c r="J62" s="114" t="s">
        <v>84</v>
      </c>
      <c r="K62" s="114">
        <v>2021</v>
      </c>
      <c r="L62" s="115">
        <v>50</v>
      </c>
      <c r="M62" s="116">
        <v>100</v>
      </c>
      <c r="N62" s="117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3"/>
      <c r="BE62" s="13"/>
    </row>
    <row r="63" spans="1:57" x14ac:dyDescent="0.25">
      <c r="A63" s="119"/>
      <c r="B63" s="120"/>
      <c r="C63" s="120"/>
      <c r="D63" s="120"/>
      <c r="E63" s="120"/>
      <c r="F63" s="120"/>
      <c r="G63" s="120"/>
      <c r="H63" s="121"/>
      <c r="I63" s="121"/>
      <c r="J63" s="122"/>
      <c r="K63" s="122"/>
      <c r="L63" s="123"/>
      <c r="M63" s="124"/>
      <c r="N63" s="125"/>
      <c r="O63" s="126">
        <v>1</v>
      </c>
      <c r="P63" s="127" t="s">
        <v>85</v>
      </c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8"/>
      <c r="AF63" s="129"/>
      <c r="AG63" s="130"/>
      <c r="AH63" s="130"/>
      <c r="AI63" s="130"/>
      <c r="AJ63" s="130"/>
      <c r="AK63" s="130"/>
      <c r="AL63" s="130"/>
      <c r="AM63" s="130"/>
      <c r="AN63" s="130"/>
      <c r="AO63" s="130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56"/>
      <c r="BA63" s="56"/>
      <c r="BB63" s="56"/>
      <c r="BC63" s="56"/>
      <c r="BD63" s="2"/>
      <c r="BE63" s="2"/>
    </row>
    <row r="64" spans="1:57" ht="34.5" thickBot="1" x14ac:dyDescent="0.3">
      <c r="A64" s="119"/>
      <c r="B64" s="120"/>
      <c r="C64" s="120"/>
      <c r="D64" s="120"/>
      <c r="E64" s="120"/>
      <c r="F64" s="120"/>
      <c r="G64" s="120"/>
      <c r="H64" s="121"/>
      <c r="I64" s="121"/>
      <c r="J64" s="122"/>
      <c r="K64" s="122"/>
      <c r="L64" s="123"/>
      <c r="M64" s="124"/>
      <c r="N64" s="132"/>
      <c r="O64" s="133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5"/>
      <c r="AF64" s="136" t="s">
        <v>86</v>
      </c>
      <c r="AG64" s="137" t="s">
        <v>40</v>
      </c>
      <c r="AH64" s="138" t="s">
        <v>87</v>
      </c>
      <c r="AI64" s="138"/>
      <c r="AJ64" s="138"/>
      <c r="AK64" s="138"/>
      <c r="AL64" s="138"/>
      <c r="AM64" s="138"/>
      <c r="AN64" s="138"/>
      <c r="AO64" s="138"/>
      <c r="AP64" s="139">
        <v>5658.92</v>
      </c>
      <c r="AQ64" s="139">
        <v>0</v>
      </c>
      <c r="AR64" s="140">
        <v>5658.92</v>
      </c>
      <c r="AS64" s="140">
        <v>0</v>
      </c>
      <c r="AT64" s="141">
        <f>AU64+AV64+AW64</f>
        <v>4888.83</v>
      </c>
      <c r="AU64" s="142">
        <v>4888.83</v>
      </c>
      <c r="AV64" s="142"/>
      <c r="AW64" s="142"/>
      <c r="AX64" s="140">
        <f>AP64-AQ64-AT64</f>
        <v>770.09000000000015</v>
      </c>
      <c r="AY64" s="140">
        <f>AU64-AR64</f>
        <v>-770.09000000000015</v>
      </c>
      <c r="AZ64" s="143"/>
      <c r="BA64" s="143"/>
      <c r="BB64" s="144" t="s">
        <v>88</v>
      </c>
      <c r="BC64" s="143">
        <v>770.09</v>
      </c>
      <c r="BD64" s="14" t="s">
        <v>88</v>
      </c>
      <c r="BE64" s="15" t="s">
        <v>89</v>
      </c>
    </row>
    <row r="65" spans="1:57" x14ac:dyDescent="0.25">
      <c r="A65" s="111">
        <v>2</v>
      </c>
      <c r="B65" s="112" t="s">
        <v>79</v>
      </c>
      <c r="C65" s="112" t="s">
        <v>80</v>
      </c>
      <c r="D65" s="112" t="s">
        <v>90</v>
      </c>
      <c r="E65" s="112" t="s">
        <v>82</v>
      </c>
      <c r="F65" s="112" t="s">
        <v>82</v>
      </c>
      <c r="G65" s="112" t="s">
        <v>83</v>
      </c>
      <c r="H65" s="113">
        <v>1</v>
      </c>
      <c r="I65" s="113">
        <v>2021</v>
      </c>
      <c r="J65" s="114" t="s">
        <v>84</v>
      </c>
      <c r="K65" s="114">
        <v>2021</v>
      </c>
      <c r="L65" s="115">
        <v>25</v>
      </c>
      <c r="M65" s="116">
        <v>100</v>
      </c>
      <c r="N65" s="117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3"/>
      <c r="BE65" s="13"/>
    </row>
    <row r="66" spans="1:57" x14ac:dyDescent="0.25">
      <c r="A66" s="119"/>
      <c r="B66" s="120"/>
      <c r="C66" s="120"/>
      <c r="D66" s="120"/>
      <c r="E66" s="120"/>
      <c r="F66" s="120"/>
      <c r="G66" s="120"/>
      <c r="H66" s="121"/>
      <c r="I66" s="121"/>
      <c r="J66" s="122"/>
      <c r="K66" s="122"/>
      <c r="L66" s="123"/>
      <c r="M66" s="124"/>
      <c r="N66" s="125"/>
      <c r="O66" s="126">
        <v>1</v>
      </c>
      <c r="P66" s="127" t="s">
        <v>85</v>
      </c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8"/>
      <c r="AF66" s="129"/>
      <c r="AG66" s="130"/>
      <c r="AH66" s="130"/>
      <c r="AI66" s="130"/>
      <c r="AJ66" s="130"/>
      <c r="AK66" s="130"/>
      <c r="AL66" s="130"/>
      <c r="AM66" s="130"/>
      <c r="AN66" s="130"/>
      <c r="AO66" s="130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56"/>
      <c r="BA66" s="56"/>
      <c r="BB66" s="56"/>
      <c r="BC66" s="56"/>
      <c r="BD66" s="2"/>
      <c r="BE66" s="2"/>
    </row>
    <row r="67" spans="1:57" ht="34.5" thickBot="1" x14ac:dyDescent="0.3">
      <c r="A67" s="119"/>
      <c r="B67" s="120"/>
      <c r="C67" s="120"/>
      <c r="D67" s="120"/>
      <c r="E67" s="120"/>
      <c r="F67" s="120"/>
      <c r="G67" s="120"/>
      <c r="H67" s="121"/>
      <c r="I67" s="121"/>
      <c r="J67" s="122"/>
      <c r="K67" s="122"/>
      <c r="L67" s="123"/>
      <c r="M67" s="124"/>
      <c r="N67" s="132"/>
      <c r="O67" s="133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5"/>
      <c r="AF67" s="136" t="s">
        <v>86</v>
      </c>
      <c r="AG67" s="137" t="s">
        <v>40</v>
      </c>
      <c r="AH67" s="138" t="s">
        <v>87</v>
      </c>
      <c r="AI67" s="138"/>
      <c r="AJ67" s="138"/>
      <c r="AK67" s="138"/>
      <c r="AL67" s="138"/>
      <c r="AM67" s="138"/>
      <c r="AN67" s="138"/>
      <c r="AO67" s="138"/>
      <c r="AP67" s="139">
        <v>8333.33</v>
      </c>
      <c r="AQ67" s="139">
        <v>0</v>
      </c>
      <c r="AR67" s="140">
        <v>8333.33</v>
      </c>
      <c r="AS67" s="140">
        <v>0</v>
      </c>
      <c r="AT67" s="141">
        <f>AU67+AV67+AW67</f>
        <v>6145.71</v>
      </c>
      <c r="AU67" s="142">
        <v>6145.71</v>
      </c>
      <c r="AV67" s="142"/>
      <c r="AW67" s="142"/>
      <c r="AX67" s="140">
        <f>AP67-AQ67-AT67</f>
        <v>2187.62</v>
      </c>
      <c r="AY67" s="140">
        <f>AU67-AR67</f>
        <v>-2187.62</v>
      </c>
      <c r="AZ67" s="143"/>
      <c r="BA67" s="143"/>
      <c r="BB67" s="144" t="s">
        <v>88</v>
      </c>
      <c r="BC67" s="143">
        <v>2187.62</v>
      </c>
      <c r="BD67" s="14" t="s">
        <v>88</v>
      </c>
      <c r="BE67" s="15" t="s">
        <v>89</v>
      </c>
    </row>
    <row r="68" spans="1:57" x14ac:dyDescent="0.25">
      <c r="A68" s="111">
        <v>3</v>
      </c>
      <c r="B68" s="112" t="s">
        <v>79</v>
      </c>
      <c r="C68" s="112" t="s">
        <v>80</v>
      </c>
      <c r="D68" s="112" t="s">
        <v>91</v>
      </c>
      <c r="E68" s="112" t="s">
        <v>82</v>
      </c>
      <c r="F68" s="112" t="s">
        <v>82</v>
      </c>
      <c r="G68" s="112" t="s">
        <v>83</v>
      </c>
      <c r="H68" s="113">
        <v>1</v>
      </c>
      <c r="I68" s="113">
        <v>2021</v>
      </c>
      <c r="J68" s="114" t="s">
        <v>84</v>
      </c>
      <c r="K68" s="114">
        <v>2021</v>
      </c>
      <c r="L68" s="115">
        <v>20</v>
      </c>
      <c r="M68" s="116">
        <v>0</v>
      </c>
      <c r="N68" s="117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3"/>
      <c r="BE68" s="13"/>
    </row>
    <row r="69" spans="1:57" x14ac:dyDescent="0.25">
      <c r="A69" s="119"/>
      <c r="B69" s="120"/>
      <c r="C69" s="120"/>
      <c r="D69" s="120"/>
      <c r="E69" s="120"/>
      <c r="F69" s="120"/>
      <c r="G69" s="120"/>
      <c r="H69" s="121"/>
      <c r="I69" s="121"/>
      <c r="J69" s="122"/>
      <c r="K69" s="122"/>
      <c r="L69" s="123"/>
      <c r="M69" s="124"/>
      <c r="N69" s="125"/>
      <c r="O69" s="126">
        <v>1</v>
      </c>
      <c r="P69" s="127" t="s">
        <v>85</v>
      </c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8"/>
      <c r="AF69" s="129"/>
      <c r="AG69" s="130"/>
      <c r="AH69" s="130"/>
      <c r="AI69" s="130"/>
      <c r="AJ69" s="130"/>
      <c r="AK69" s="130"/>
      <c r="AL69" s="130"/>
      <c r="AM69" s="130"/>
      <c r="AN69" s="130"/>
      <c r="AO69" s="130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56"/>
      <c r="BA69" s="56"/>
      <c r="BB69" s="56"/>
      <c r="BC69" s="56"/>
      <c r="BD69" s="2"/>
      <c r="BE69" s="2"/>
    </row>
    <row r="70" spans="1:57" ht="34.5" thickBot="1" x14ac:dyDescent="0.3">
      <c r="A70" s="119"/>
      <c r="B70" s="120"/>
      <c r="C70" s="120"/>
      <c r="D70" s="120"/>
      <c r="E70" s="120"/>
      <c r="F70" s="120"/>
      <c r="G70" s="120"/>
      <c r="H70" s="121"/>
      <c r="I70" s="121"/>
      <c r="J70" s="122"/>
      <c r="K70" s="122"/>
      <c r="L70" s="123"/>
      <c r="M70" s="124"/>
      <c r="N70" s="132"/>
      <c r="O70" s="133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5"/>
      <c r="AF70" s="136" t="s">
        <v>86</v>
      </c>
      <c r="AG70" s="137" t="s">
        <v>40</v>
      </c>
      <c r="AH70" s="138" t="s">
        <v>87</v>
      </c>
      <c r="AI70" s="138"/>
      <c r="AJ70" s="138"/>
      <c r="AK70" s="138"/>
      <c r="AL70" s="138"/>
      <c r="AM70" s="138"/>
      <c r="AN70" s="138"/>
      <c r="AO70" s="138"/>
      <c r="AP70" s="139">
        <v>2416.66</v>
      </c>
      <c r="AQ70" s="139">
        <v>0</v>
      </c>
      <c r="AR70" s="140">
        <v>2416.66</v>
      </c>
      <c r="AS70" s="140">
        <v>0</v>
      </c>
      <c r="AT70" s="141">
        <f>AU70+AV70+AW70</f>
        <v>2416.66</v>
      </c>
      <c r="AU70" s="142">
        <v>2416.66</v>
      </c>
      <c r="AV70" s="142"/>
      <c r="AW70" s="142"/>
      <c r="AX70" s="140">
        <f>AP70-AQ70-AT70</f>
        <v>0</v>
      </c>
      <c r="AY70" s="140">
        <f>AU70-AR70</f>
        <v>0</v>
      </c>
      <c r="AZ70" s="143"/>
      <c r="BA70" s="143"/>
      <c r="BB70" s="144" t="s">
        <v>88</v>
      </c>
      <c r="BC70" s="143"/>
      <c r="BD70" s="14" t="s">
        <v>88</v>
      </c>
      <c r="BE70" s="15" t="s">
        <v>89</v>
      </c>
    </row>
    <row r="71" spans="1:57" x14ac:dyDescent="0.25">
      <c r="A71" s="111">
        <v>4</v>
      </c>
      <c r="B71" s="112" t="s">
        <v>79</v>
      </c>
      <c r="C71" s="112" t="s">
        <v>80</v>
      </c>
      <c r="D71" s="112" t="s">
        <v>92</v>
      </c>
      <c r="E71" s="112" t="s">
        <v>82</v>
      </c>
      <c r="F71" s="112" t="s">
        <v>82</v>
      </c>
      <c r="G71" s="112" t="s">
        <v>83</v>
      </c>
      <c r="H71" s="113">
        <v>1</v>
      </c>
      <c r="I71" s="113">
        <v>2021</v>
      </c>
      <c r="J71" s="114" t="s">
        <v>84</v>
      </c>
      <c r="K71" s="114">
        <v>2021</v>
      </c>
      <c r="L71" s="115">
        <v>50</v>
      </c>
      <c r="M71" s="116">
        <v>100</v>
      </c>
      <c r="N71" s="117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3"/>
      <c r="BE71" s="13"/>
    </row>
    <row r="72" spans="1:57" x14ac:dyDescent="0.25">
      <c r="A72" s="119"/>
      <c r="B72" s="120"/>
      <c r="C72" s="120"/>
      <c r="D72" s="120"/>
      <c r="E72" s="120"/>
      <c r="F72" s="120"/>
      <c r="G72" s="120"/>
      <c r="H72" s="121"/>
      <c r="I72" s="121"/>
      <c r="J72" s="122"/>
      <c r="K72" s="122"/>
      <c r="L72" s="123"/>
      <c r="M72" s="124"/>
      <c r="N72" s="125"/>
      <c r="O72" s="126">
        <v>1</v>
      </c>
      <c r="P72" s="127" t="s">
        <v>85</v>
      </c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8"/>
      <c r="AF72" s="129"/>
      <c r="AG72" s="130"/>
      <c r="AH72" s="130"/>
      <c r="AI72" s="130"/>
      <c r="AJ72" s="130"/>
      <c r="AK72" s="130"/>
      <c r="AL72" s="130"/>
      <c r="AM72" s="130"/>
      <c r="AN72" s="130"/>
      <c r="AO72" s="130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56"/>
      <c r="BA72" s="56"/>
      <c r="BB72" s="56"/>
      <c r="BC72" s="56"/>
      <c r="BD72" s="2"/>
      <c r="BE72" s="2"/>
    </row>
    <row r="73" spans="1:57" ht="34.5" thickBot="1" x14ac:dyDescent="0.3">
      <c r="A73" s="119"/>
      <c r="B73" s="120"/>
      <c r="C73" s="120"/>
      <c r="D73" s="120"/>
      <c r="E73" s="120"/>
      <c r="F73" s="120"/>
      <c r="G73" s="120"/>
      <c r="H73" s="121"/>
      <c r="I73" s="121"/>
      <c r="J73" s="122"/>
      <c r="K73" s="122"/>
      <c r="L73" s="123"/>
      <c r="M73" s="124"/>
      <c r="N73" s="132"/>
      <c r="O73" s="133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5"/>
      <c r="AF73" s="136" t="s">
        <v>86</v>
      </c>
      <c r="AG73" s="137" t="s">
        <v>40</v>
      </c>
      <c r="AH73" s="138" t="s">
        <v>87</v>
      </c>
      <c r="AI73" s="138"/>
      <c r="AJ73" s="138"/>
      <c r="AK73" s="138"/>
      <c r="AL73" s="138"/>
      <c r="AM73" s="138"/>
      <c r="AN73" s="138"/>
      <c r="AO73" s="138"/>
      <c r="AP73" s="139">
        <v>8921.5400000000009</v>
      </c>
      <c r="AQ73" s="139">
        <v>0</v>
      </c>
      <c r="AR73" s="140">
        <v>8921.5400000000009</v>
      </c>
      <c r="AS73" s="140">
        <v>0</v>
      </c>
      <c r="AT73" s="141">
        <f>AU73+AV73+AW73</f>
        <v>8905.49</v>
      </c>
      <c r="AU73" s="142">
        <v>8905.49</v>
      </c>
      <c r="AV73" s="142"/>
      <c r="AW73" s="142"/>
      <c r="AX73" s="140">
        <f>AP73-AQ73-AT73</f>
        <v>16.050000000001091</v>
      </c>
      <c r="AY73" s="140">
        <f>AU73-AR73</f>
        <v>-16.050000000001091</v>
      </c>
      <c r="AZ73" s="143"/>
      <c r="BA73" s="143"/>
      <c r="BB73" s="144" t="s">
        <v>88</v>
      </c>
      <c r="BC73" s="143">
        <v>16.05</v>
      </c>
      <c r="BD73" s="14" t="s">
        <v>88</v>
      </c>
      <c r="BE73" s="15" t="s">
        <v>89</v>
      </c>
    </row>
    <row r="74" spans="1:57" x14ac:dyDescent="0.25">
      <c r="A74" s="111">
        <v>5</v>
      </c>
      <c r="B74" s="112" t="s">
        <v>79</v>
      </c>
      <c r="C74" s="112" t="s">
        <v>80</v>
      </c>
      <c r="D74" s="112" t="s">
        <v>93</v>
      </c>
      <c r="E74" s="112" t="s">
        <v>82</v>
      </c>
      <c r="F74" s="112" t="s">
        <v>82</v>
      </c>
      <c r="G74" s="112" t="s">
        <v>83</v>
      </c>
      <c r="H74" s="113">
        <v>1</v>
      </c>
      <c r="I74" s="113">
        <v>2021</v>
      </c>
      <c r="J74" s="114" t="s">
        <v>84</v>
      </c>
      <c r="K74" s="114">
        <v>2021</v>
      </c>
      <c r="L74" s="115">
        <v>0</v>
      </c>
      <c r="M74" s="116">
        <v>0</v>
      </c>
      <c r="N74" s="117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3"/>
      <c r="BE74" s="13"/>
    </row>
    <row r="75" spans="1:57" x14ac:dyDescent="0.25">
      <c r="A75" s="119"/>
      <c r="B75" s="120"/>
      <c r="C75" s="120"/>
      <c r="D75" s="120"/>
      <c r="E75" s="120"/>
      <c r="F75" s="120"/>
      <c r="G75" s="120"/>
      <c r="H75" s="121"/>
      <c r="I75" s="121"/>
      <c r="J75" s="122"/>
      <c r="K75" s="122"/>
      <c r="L75" s="123"/>
      <c r="M75" s="124"/>
      <c r="N75" s="125"/>
      <c r="O75" s="126">
        <v>1</v>
      </c>
      <c r="P75" s="127" t="s">
        <v>85</v>
      </c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8"/>
      <c r="AF75" s="129"/>
      <c r="AG75" s="130"/>
      <c r="AH75" s="130"/>
      <c r="AI75" s="130"/>
      <c r="AJ75" s="130"/>
      <c r="AK75" s="130"/>
      <c r="AL75" s="130"/>
      <c r="AM75" s="130"/>
      <c r="AN75" s="130"/>
      <c r="AO75" s="130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56"/>
      <c r="BA75" s="56"/>
      <c r="BB75" s="56"/>
      <c r="BC75" s="56"/>
      <c r="BD75" s="2"/>
      <c r="BE75" s="2"/>
    </row>
    <row r="76" spans="1:57" ht="34.5" thickBot="1" x14ac:dyDescent="0.3">
      <c r="A76" s="119"/>
      <c r="B76" s="120"/>
      <c r="C76" s="120"/>
      <c r="D76" s="120"/>
      <c r="E76" s="120"/>
      <c r="F76" s="120"/>
      <c r="G76" s="120"/>
      <c r="H76" s="121"/>
      <c r="I76" s="121"/>
      <c r="J76" s="122"/>
      <c r="K76" s="122"/>
      <c r="L76" s="123"/>
      <c r="M76" s="124"/>
      <c r="N76" s="132"/>
      <c r="O76" s="133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5"/>
      <c r="AF76" s="136" t="s">
        <v>86</v>
      </c>
      <c r="AG76" s="137" t="s">
        <v>40</v>
      </c>
      <c r="AH76" s="138" t="s">
        <v>87</v>
      </c>
      <c r="AI76" s="138"/>
      <c r="AJ76" s="138"/>
      <c r="AK76" s="138"/>
      <c r="AL76" s="138"/>
      <c r="AM76" s="138"/>
      <c r="AN76" s="138"/>
      <c r="AO76" s="138"/>
      <c r="AP76" s="139">
        <v>6050</v>
      </c>
      <c r="AQ76" s="139">
        <v>0</v>
      </c>
      <c r="AR76" s="140">
        <v>6050</v>
      </c>
      <c r="AS76" s="140">
        <v>0</v>
      </c>
      <c r="AT76" s="141">
        <f>AU76+AV76+AW76</f>
        <v>0</v>
      </c>
      <c r="AU76" s="142">
        <v>0</v>
      </c>
      <c r="AV76" s="142"/>
      <c r="AW76" s="142"/>
      <c r="AX76" s="140">
        <f>AP76-AQ76-AT76</f>
        <v>6050</v>
      </c>
      <c r="AY76" s="140">
        <f>AU76-AR76</f>
        <v>-6050</v>
      </c>
      <c r="AZ76" s="143"/>
      <c r="BA76" s="143"/>
      <c r="BB76" s="144" t="s">
        <v>88</v>
      </c>
      <c r="BC76" s="143">
        <v>6050</v>
      </c>
      <c r="BD76" s="14" t="s">
        <v>88</v>
      </c>
      <c r="BE76" s="15" t="s">
        <v>89</v>
      </c>
    </row>
    <row r="77" spans="1:57" x14ac:dyDescent="0.25">
      <c r="A77" s="111">
        <v>6</v>
      </c>
      <c r="B77" s="112" t="s">
        <v>79</v>
      </c>
      <c r="C77" s="112" t="s">
        <v>80</v>
      </c>
      <c r="D77" s="112" t="s">
        <v>94</v>
      </c>
      <c r="E77" s="112" t="s">
        <v>82</v>
      </c>
      <c r="F77" s="112" t="s">
        <v>82</v>
      </c>
      <c r="G77" s="112" t="s">
        <v>83</v>
      </c>
      <c r="H77" s="113">
        <v>1</v>
      </c>
      <c r="I77" s="113">
        <v>2021</v>
      </c>
      <c r="J77" s="114" t="s">
        <v>84</v>
      </c>
      <c r="K77" s="114">
        <v>2021</v>
      </c>
      <c r="L77" s="115">
        <v>50</v>
      </c>
      <c r="M77" s="116">
        <v>25</v>
      </c>
      <c r="N77" s="117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3"/>
      <c r="BE77" s="13"/>
    </row>
    <row r="78" spans="1:57" x14ac:dyDescent="0.25">
      <c r="A78" s="119"/>
      <c r="B78" s="120"/>
      <c r="C78" s="120"/>
      <c r="D78" s="120"/>
      <c r="E78" s="120"/>
      <c r="F78" s="120"/>
      <c r="G78" s="120"/>
      <c r="H78" s="121"/>
      <c r="I78" s="121"/>
      <c r="J78" s="122"/>
      <c r="K78" s="122"/>
      <c r="L78" s="123"/>
      <c r="M78" s="124"/>
      <c r="N78" s="125"/>
      <c r="O78" s="126">
        <v>1</v>
      </c>
      <c r="P78" s="127" t="s">
        <v>85</v>
      </c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8"/>
      <c r="AF78" s="129"/>
      <c r="AG78" s="130"/>
      <c r="AH78" s="130"/>
      <c r="AI78" s="130"/>
      <c r="AJ78" s="130"/>
      <c r="AK78" s="130"/>
      <c r="AL78" s="130"/>
      <c r="AM78" s="130"/>
      <c r="AN78" s="130"/>
      <c r="AO78" s="130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56"/>
      <c r="BA78" s="56"/>
      <c r="BB78" s="56"/>
      <c r="BC78" s="56"/>
      <c r="BD78" s="2"/>
      <c r="BE78" s="2"/>
    </row>
    <row r="79" spans="1:57" ht="33.75" x14ac:dyDescent="0.25">
      <c r="A79" s="119"/>
      <c r="B79" s="120"/>
      <c r="C79" s="120"/>
      <c r="D79" s="120"/>
      <c r="E79" s="120"/>
      <c r="F79" s="120"/>
      <c r="G79" s="120"/>
      <c r="H79" s="121"/>
      <c r="I79" s="121"/>
      <c r="J79" s="122"/>
      <c r="K79" s="122"/>
      <c r="L79" s="123"/>
      <c r="M79" s="124"/>
      <c r="N79" s="132"/>
      <c r="O79" s="133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5"/>
      <c r="AF79" s="136" t="s">
        <v>86</v>
      </c>
      <c r="AG79" s="145" t="s">
        <v>40</v>
      </c>
      <c r="AH79" s="138" t="s">
        <v>87</v>
      </c>
      <c r="AI79" s="138"/>
      <c r="AJ79" s="138"/>
      <c r="AK79" s="138"/>
      <c r="AL79" s="138"/>
      <c r="AM79" s="138"/>
      <c r="AN79" s="138"/>
      <c r="AO79" s="138"/>
      <c r="AP79" s="140">
        <v>35526.339999999997</v>
      </c>
      <c r="AQ79" s="140">
        <v>0</v>
      </c>
      <c r="AR79" s="140">
        <v>35526.339999999997</v>
      </c>
      <c r="AS79" s="140">
        <v>0</v>
      </c>
      <c r="AT79" s="146">
        <f>AU79+AV79+AW79</f>
        <v>1070</v>
      </c>
      <c r="AU79" s="143">
        <v>1070</v>
      </c>
      <c r="AV79" s="143"/>
      <c r="AW79" s="147"/>
      <c r="AX79" s="140">
        <f>AP79-AQ79-AT79</f>
        <v>34456.339999999997</v>
      </c>
      <c r="AY79" s="140">
        <f>AU79-AR79</f>
        <v>-34456.339999999997</v>
      </c>
      <c r="AZ79" s="143"/>
      <c r="BA79" s="143"/>
      <c r="BB79" s="144" t="s">
        <v>88</v>
      </c>
      <c r="BC79" s="143">
        <v>34456.339999999997</v>
      </c>
      <c r="BD79" s="14" t="s">
        <v>88</v>
      </c>
      <c r="BE79" s="15" t="s">
        <v>89</v>
      </c>
    </row>
    <row r="80" spans="1:57" ht="23.25" thickBot="1" x14ac:dyDescent="0.3">
      <c r="A80" s="119"/>
      <c r="B80" s="120"/>
      <c r="C80" s="120"/>
      <c r="D80" s="120"/>
      <c r="E80" s="120"/>
      <c r="F80" s="120"/>
      <c r="G80" s="120"/>
      <c r="H80" s="121"/>
      <c r="I80" s="121"/>
      <c r="J80" s="122"/>
      <c r="K80" s="122"/>
      <c r="L80" s="123"/>
      <c r="M80" s="124"/>
      <c r="N80" s="132"/>
      <c r="O80" s="133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5"/>
      <c r="AF80" s="136" t="s">
        <v>47</v>
      </c>
      <c r="AG80" s="145" t="s">
        <v>42</v>
      </c>
      <c r="AH80" s="138" t="s">
        <v>87</v>
      </c>
      <c r="AI80" s="138"/>
      <c r="AJ80" s="138"/>
      <c r="AK80" s="138"/>
      <c r="AL80" s="138"/>
      <c r="AM80" s="138"/>
      <c r="AN80" s="138"/>
      <c r="AO80" s="138"/>
      <c r="AP80" s="140">
        <v>2922.66</v>
      </c>
      <c r="AQ80" s="140">
        <v>0</v>
      </c>
      <c r="AR80" s="140">
        <v>2922.66</v>
      </c>
      <c r="AS80" s="140">
        <v>0</v>
      </c>
      <c r="AT80" s="146">
        <f>AU80+AV80+AW80</f>
        <v>0</v>
      </c>
      <c r="AU80" s="143">
        <v>0</v>
      </c>
      <c r="AV80" s="143"/>
      <c r="AW80" s="147"/>
      <c r="AX80" s="140">
        <f>AP80-AQ80-AT80</f>
        <v>2922.66</v>
      </c>
      <c r="AY80" s="140">
        <f>AU80-AR80</f>
        <v>-2922.66</v>
      </c>
      <c r="AZ80" s="143"/>
      <c r="BA80" s="143"/>
      <c r="BB80" s="144" t="s">
        <v>88</v>
      </c>
      <c r="BC80" s="143">
        <v>2922.66</v>
      </c>
      <c r="BD80" s="14" t="s">
        <v>88</v>
      </c>
      <c r="BE80" s="15" t="s">
        <v>89</v>
      </c>
    </row>
    <row r="81" spans="1:57" x14ac:dyDescent="0.25">
      <c r="A81" s="111">
        <v>7</v>
      </c>
      <c r="B81" s="112" t="s">
        <v>79</v>
      </c>
      <c r="C81" s="112" t="s">
        <v>80</v>
      </c>
      <c r="D81" s="112" t="s">
        <v>95</v>
      </c>
      <c r="E81" s="112" t="s">
        <v>82</v>
      </c>
      <c r="F81" s="112" t="s">
        <v>82</v>
      </c>
      <c r="G81" s="112" t="s">
        <v>83</v>
      </c>
      <c r="H81" s="113">
        <v>1</v>
      </c>
      <c r="I81" s="113">
        <v>2021</v>
      </c>
      <c r="J81" s="114" t="s">
        <v>84</v>
      </c>
      <c r="K81" s="114">
        <v>2021</v>
      </c>
      <c r="L81" s="115">
        <v>0</v>
      </c>
      <c r="M81" s="116">
        <v>100</v>
      </c>
      <c r="N81" s="117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3"/>
      <c r="BE81" s="13"/>
    </row>
    <row r="82" spans="1:57" x14ac:dyDescent="0.25">
      <c r="A82" s="119"/>
      <c r="B82" s="120"/>
      <c r="C82" s="120"/>
      <c r="D82" s="120"/>
      <c r="E82" s="120"/>
      <c r="F82" s="120"/>
      <c r="G82" s="120"/>
      <c r="H82" s="121"/>
      <c r="I82" s="121"/>
      <c r="J82" s="122"/>
      <c r="K82" s="122"/>
      <c r="L82" s="123"/>
      <c r="M82" s="124"/>
      <c r="N82" s="125"/>
      <c r="O82" s="126">
        <v>1</v>
      </c>
      <c r="P82" s="127" t="s">
        <v>85</v>
      </c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8"/>
      <c r="AF82" s="129"/>
      <c r="AG82" s="130"/>
      <c r="AH82" s="130"/>
      <c r="AI82" s="130"/>
      <c r="AJ82" s="130"/>
      <c r="AK82" s="130"/>
      <c r="AL82" s="130"/>
      <c r="AM82" s="130"/>
      <c r="AN82" s="130"/>
      <c r="AO82" s="130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56"/>
      <c r="BA82" s="56"/>
      <c r="BB82" s="56"/>
      <c r="BC82" s="56"/>
      <c r="BD82" s="2"/>
      <c r="BE82" s="2"/>
    </row>
    <row r="83" spans="1:57" ht="34.5" thickBot="1" x14ac:dyDescent="0.3">
      <c r="A83" s="119"/>
      <c r="B83" s="120"/>
      <c r="C83" s="120"/>
      <c r="D83" s="120"/>
      <c r="E83" s="120"/>
      <c r="F83" s="120"/>
      <c r="G83" s="120"/>
      <c r="H83" s="121"/>
      <c r="I83" s="121"/>
      <c r="J83" s="122"/>
      <c r="K83" s="122"/>
      <c r="L83" s="123"/>
      <c r="M83" s="124"/>
      <c r="N83" s="132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5"/>
      <c r="AF83" s="136" t="s">
        <v>86</v>
      </c>
      <c r="AG83" s="137" t="s">
        <v>40</v>
      </c>
      <c r="AH83" s="138" t="s">
        <v>87</v>
      </c>
      <c r="AI83" s="138"/>
      <c r="AJ83" s="138"/>
      <c r="AK83" s="138"/>
      <c r="AL83" s="138"/>
      <c r="AM83" s="138"/>
      <c r="AN83" s="138"/>
      <c r="AO83" s="138"/>
      <c r="AP83" s="139">
        <v>412.5</v>
      </c>
      <c r="AQ83" s="139">
        <v>0</v>
      </c>
      <c r="AR83" s="140">
        <v>412.5</v>
      </c>
      <c r="AS83" s="140">
        <v>0</v>
      </c>
      <c r="AT83" s="141">
        <f>AU83+AV83+AW83</f>
        <v>346.5</v>
      </c>
      <c r="AU83" s="142">
        <v>346.5</v>
      </c>
      <c r="AV83" s="142"/>
      <c r="AW83" s="142"/>
      <c r="AX83" s="140">
        <f>AP83-AQ83-AT83</f>
        <v>66</v>
      </c>
      <c r="AY83" s="140">
        <f>AU83-AR83</f>
        <v>-66</v>
      </c>
      <c r="AZ83" s="143"/>
      <c r="BA83" s="143"/>
      <c r="BB83" s="144" t="s">
        <v>88</v>
      </c>
      <c r="BC83" s="143">
        <v>66</v>
      </c>
      <c r="BD83" s="14" t="s">
        <v>88</v>
      </c>
      <c r="BE83" s="15" t="s">
        <v>89</v>
      </c>
    </row>
    <row r="84" spans="1:57" x14ac:dyDescent="0.25">
      <c r="A84" s="111">
        <v>8</v>
      </c>
      <c r="B84" s="112" t="s">
        <v>96</v>
      </c>
      <c r="C84" s="112"/>
      <c r="D84" s="112" t="s">
        <v>97</v>
      </c>
      <c r="E84" s="112" t="s">
        <v>82</v>
      </c>
      <c r="F84" s="112" t="s">
        <v>82</v>
      </c>
      <c r="G84" s="112" t="s">
        <v>83</v>
      </c>
      <c r="H84" s="113">
        <v>1</v>
      </c>
      <c r="I84" s="113">
        <v>2021</v>
      </c>
      <c r="J84" s="114" t="s">
        <v>84</v>
      </c>
      <c r="K84" s="114">
        <v>2021</v>
      </c>
      <c r="L84" s="115">
        <v>0</v>
      </c>
      <c r="M84" s="116">
        <v>100</v>
      </c>
      <c r="N84" s="117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3"/>
      <c r="BE84" s="13"/>
    </row>
    <row r="85" spans="1:57" x14ac:dyDescent="0.25">
      <c r="A85" s="119"/>
      <c r="B85" s="120"/>
      <c r="C85" s="120"/>
      <c r="D85" s="120"/>
      <c r="E85" s="120"/>
      <c r="F85" s="120"/>
      <c r="G85" s="120"/>
      <c r="H85" s="121"/>
      <c r="I85" s="121"/>
      <c r="J85" s="122"/>
      <c r="K85" s="122"/>
      <c r="L85" s="123"/>
      <c r="M85" s="124"/>
      <c r="N85" s="125"/>
      <c r="O85" s="126">
        <v>1</v>
      </c>
      <c r="P85" s="127" t="s">
        <v>85</v>
      </c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8"/>
      <c r="AF85" s="129"/>
      <c r="AG85" s="130"/>
      <c r="AH85" s="130"/>
      <c r="AI85" s="130"/>
      <c r="AJ85" s="130"/>
      <c r="AK85" s="130"/>
      <c r="AL85" s="130"/>
      <c r="AM85" s="130"/>
      <c r="AN85" s="130"/>
      <c r="AO85" s="130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56"/>
      <c r="BA85" s="56"/>
      <c r="BB85" s="56"/>
      <c r="BC85" s="56"/>
      <c r="BD85" s="2"/>
      <c r="BE85" s="2"/>
    </row>
    <row r="86" spans="1:57" ht="36.75" customHeight="1" thickBot="1" x14ac:dyDescent="0.3">
      <c r="A86" s="119"/>
      <c r="B86" s="120"/>
      <c r="C86" s="120"/>
      <c r="D86" s="120"/>
      <c r="E86" s="120"/>
      <c r="F86" s="120"/>
      <c r="G86" s="120"/>
      <c r="H86" s="121"/>
      <c r="I86" s="121"/>
      <c r="J86" s="122"/>
      <c r="K86" s="122"/>
      <c r="L86" s="123"/>
      <c r="M86" s="124"/>
      <c r="N86" s="132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5"/>
      <c r="AF86" s="136" t="s">
        <v>86</v>
      </c>
      <c r="AG86" s="137" t="s">
        <v>40</v>
      </c>
      <c r="AH86" s="138" t="s">
        <v>87</v>
      </c>
      <c r="AI86" s="138"/>
      <c r="AJ86" s="138"/>
      <c r="AK86" s="138"/>
      <c r="AL86" s="138"/>
      <c r="AM86" s="138"/>
      <c r="AN86" s="138"/>
      <c r="AO86" s="138"/>
      <c r="AP86" s="139">
        <v>75</v>
      </c>
      <c r="AQ86" s="139">
        <v>0</v>
      </c>
      <c r="AR86" s="140">
        <v>75</v>
      </c>
      <c r="AS86" s="140">
        <v>0</v>
      </c>
      <c r="AT86" s="141">
        <f>AU86+AV86+AW86</f>
        <v>90</v>
      </c>
      <c r="AU86" s="142">
        <v>90</v>
      </c>
      <c r="AV86" s="142"/>
      <c r="AW86" s="142"/>
      <c r="AX86" s="140">
        <f>AP86-AQ86-AT86</f>
        <v>-15</v>
      </c>
      <c r="AY86" s="140">
        <f>AU86-AR86</f>
        <v>15</v>
      </c>
      <c r="AZ86" s="143"/>
      <c r="BA86" s="143"/>
      <c r="BB86" s="144" t="s">
        <v>88</v>
      </c>
      <c r="BC86" s="143">
        <v>15</v>
      </c>
      <c r="BD86" s="14" t="s">
        <v>88</v>
      </c>
      <c r="BE86" s="16" t="s">
        <v>98</v>
      </c>
    </row>
    <row r="87" spans="1:57" x14ac:dyDescent="0.25">
      <c r="A87" s="111">
        <v>9</v>
      </c>
      <c r="B87" s="112" t="s">
        <v>99</v>
      </c>
      <c r="C87" s="112" t="s">
        <v>100</v>
      </c>
      <c r="D87" s="112" t="s">
        <v>101</v>
      </c>
      <c r="E87" s="112" t="s">
        <v>82</v>
      </c>
      <c r="F87" s="112" t="s">
        <v>82</v>
      </c>
      <c r="G87" s="112" t="s">
        <v>83</v>
      </c>
      <c r="H87" s="113">
        <v>1</v>
      </c>
      <c r="I87" s="113">
        <v>2021</v>
      </c>
      <c r="J87" s="114" t="s">
        <v>84</v>
      </c>
      <c r="K87" s="114">
        <v>2021</v>
      </c>
      <c r="L87" s="115">
        <v>25</v>
      </c>
      <c r="M87" s="116">
        <v>100</v>
      </c>
      <c r="N87" s="117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3"/>
      <c r="BE87" s="13"/>
    </row>
    <row r="88" spans="1:57" x14ac:dyDescent="0.25">
      <c r="A88" s="119"/>
      <c r="B88" s="120"/>
      <c r="C88" s="120"/>
      <c r="D88" s="120"/>
      <c r="E88" s="120"/>
      <c r="F88" s="120"/>
      <c r="G88" s="120"/>
      <c r="H88" s="121"/>
      <c r="I88" s="121"/>
      <c r="J88" s="122"/>
      <c r="K88" s="122"/>
      <c r="L88" s="123"/>
      <c r="M88" s="124"/>
      <c r="N88" s="125"/>
      <c r="O88" s="126">
        <v>1</v>
      </c>
      <c r="P88" s="127" t="s">
        <v>85</v>
      </c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8"/>
      <c r="AF88" s="129"/>
      <c r="AG88" s="130"/>
      <c r="AH88" s="130"/>
      <c r="AI88" s="130"/>
      <c r="AJ88" s="130"/>
      <c r="AK88" s="130"/>
      <c r="AL88" s="130"/>
      <c r="AM88" s="130"/>
      <c r="AN88" s="130"/>
      <c r="AO88" s="130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56"/>
      <c r="BA88" s="56"/>
      <c r="BB88" s="56"/>
      <c r="BC88" s="56"/>
      <c r="BD88" s="2"/>
      <c r="BE88" s="2"/>
    </row>
    <row r="89" spans="1:57" ht="33.75" x14ac:dyDescent="0.25">
      <c r="A89" s="119"/>
      <c r="B89" s="120"/>
      <c r="C89" s="120"/>
      <c r="D89" s="120"/>
      <c r="E89" s="120"/>
      <c r="F89" s="120"/>
      <c r="G89" s="120"/>
      <c r="H89" s="121"/>
      <c r="I89" s="121"/>
      <c r="J89" s="122"/>
      <c r="K89" s="122"/>
      <c r="L89" s="123"/>
      <c r="M89" s="124"/>
      <c r="N89" s="132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5"/>
      <c r="AF89" s="136" t="s">
        <v>86</v>
      </c>
      <c r="AG89" s="137" t="s">
        <v>40</v>
      </c>
      <c r="AH89" s="138" t="s">
        <v>87</v>
      </c>
      <c r="AI89" s="138"/>
      <c r="AJ89" s="138"/>
      <c r="AK89" s="138"/>
      <c r="AL89" s="138"/>
      <c r="AM89" s="138"/>
      <c r="AN89" s="138"/>
      <c r="AO89" s="138"/>
      <c r="AP89" s="139">
        <v>9474.1200000000008</v>
      </c>
      <c r="AQ89" s="139">
        <v>0</v>
      </c>
      <c r="AR89" s="140">
        <v>9474.1200000000008</v>
      </c>
      <c r="AS89" s="140">
        <v>0</v>
      </c>
      <c r="AT89" s="141">
        <f>AU89+AV89+AW89</f>
        <v>8500</v>
      </c>
      <c r="AU89" s="142">
        <v>8500</v>
      </c>
      <c r="AV89" s="142"/>
      <c r="AW89" s="142"/>
      <c r="AX89" s="140">
        <f>AP89-AQ89-AT89</f>
        <v>974.1200000000008</v>
      </c>
      <c r="AY89" s="140">
        <f>AU89-AR89</f>
        <v>-974.1200000000008</v>
      </c>
      <c r="AZ89" s="143"/>
      <c r="BA89" s="143"/>
      <c r="BB89" s="144" t="s">
        <v>88</v>
      </c>
      <c r="BC89" s="143">
        <v>974.12</v>
      </c>
      <c r="BD89" s="14" t="s">
        <v>88</v>
      </c>
      <c r="BE89" s="15" t="s">
        <v>89</v>
      </c>
    </row>
    <row r="90" spans="1:57" x14ac:dyDescent="0.25">
      <c r="A90" s="108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2"/>
      <c r="BE90" s="12"/>
    </row>
    <row r="93" spans="1:57" x14ac:dyDescent="0.25">
      <c r="A93" s="148" t="s">
        <v>107</v>
      </c>
      <c r="B93" s="148"/>
      <c r="C93" s="148"/>
      <c r="D93" s="148"/>
      <c r="E93" s="148"/>
      <c r="F93" s="148"/>
      <c r="G93" s="148"/>
      <c r="H93" s="148"/>
    </row>
  </sheetData>
  <mergeCells count="417">
    <mergeCell ref="A93:H93"/>
    <mergeCell ref="Y88:Y89"/>
    <mergeCell ref="Z88:Z89"/>
    <mergeCell ref="AA88:AA89"/>
    <mergeCell ref="AB88:AB89"/>
    <mergeCell ref="AC88:AC89"/>
    <mergeCell ref="AD88:AD89"/>
    <mergeCell ref="S88:S89"/>
    <mergeCell ref="T88:T89"/>
    <mergeCell ref="U88:U89"/>
    <mergeCell ref="V88:V89"/>
    <mergeCell ref="W88:W89"/>
    <mergeCell ref="X88:X89"/>
    <mergeCell ref="M87:M89"/>
    <mergeCell ref="N88:N89"/>
    <mergeCell ref="O88:O89"/>
    <mergeCell ref="P88:P89"/>
    <mergeCell ref="Q88:Q89"/>
    <mergeCell ref="R88:R89"/>
    <mergeCell ref="G87:G89"/>
    <mergeCell ref="H87:H89"/>
    <mergeCell ref="I87:I89"/>
    <mergeCell ref="J87:J89"/>
    <mergeCell ref="K87:K89"/>
    <mergeCell ref="L87:L89"/>
    <mergeCell ref="A87:A89"/>
    <mergeCell ref="B87:B89"/>
    <mergeCell ref="C87:C89"/>
    <mergeCell ref="D87:D89"/>
    <mergeCell ref="E87:E89"/>
    <mergeCell ref="F87:F89"/>
    <mergeCell ref="Y85:Y86"/>
    <mergeCell ref="Z85:Z86"/>
    <mergeCell ref="AA85:AA86"/>
    <mergeCell ref="AB85:AB86"/>
    <mergeCell ref="AC85:AC86"/>
    <mergeCell ref="AD85:AD86"/>
    <mergeCell ref="S85:S86"/>
    <mergeCell ref="T85:T86"/>
    <mergeCell ref="U85:U86"/>
    <mergeCell ref="V85:V86"/>
    <mergeCell ref="W85:W86"/>
    <mergeCell ref="X85:X86"/>
    <mergeCell ref="M84:M86"/>
    <mergeCell ref="N85:N86"/>
    <mergeCell ref="O85:O86"/>
    <mergeCell ref="P85:P86"/>
    <mergeCell ref="Q85:Q86"/>
    <mergeCell ref="R85:R86"/>
    <mergeCell ref="G84:G86"/>
    <mergeCell ref="H84:H86"/>
    <mergeCell ref="I84:I86"/>
    <mergeCell ref="J84:J86"/>
    <mergeCell ref="K84:K86"/>
    <mergeCell ref="L84:L86"/>
    <mergeCell ref="A84:A86"/>
    <mergeCell ref="B84:B86"/>
    <mergeCell ref="C84:C86"/>
    <mergeCell ref="D84:D86"/>
    <mergeCell ref="E84:E86"/>
    <mergeCell ref="F84:F86"/>
    <mergeCell ref="Y82:Y83"/>
    <mergeCell ref="Z82:Z83"/>
    <mergeCell ref="AA82:AA83"/>
    <mergeCell ref="AB82:AB83"/>
    <mergeCell ref="AC82:AC83"/>
    <mergeCell ref="AD82:AD83"/>
    <mergeCell ref="S82:S83"/>
    <mergeCell ref="T82:T83"/>
    <mergeCell ref="U82:U83"/>
    <mergeCell ref="V82:V83"/>
    <mergeCell ref="W82:W83"/>
    <mergeCell ref="X82:X83"/>
    <mergeCell ref="M81:M83"/>
    <mergeCell ref="N82:N83"/>
    <mergeCell ref="O82:O83"/>
    <mergeCell ref="P82:P83"/>
    <mergeCell ref="Q82:Q83"/>
    <mergeCell ref="R82:R83"/>
    <mergeCell ref="G81:G83"/>
    <mergeCell ref="H81:H83"/>
    <mergeCell ref="I81:I83"/>
    <mergeCell ref="J81:J83"/>
    <mergeCell ref="K81:K83"/>
    <mergeCell ref="L81:L83"/>
    <mergeCell ref="A81:A83"/>
    <mergeCell ref="B81:B83"/>
    <mergeCell ref="C81:C83"/>
    <mergeCell ref="D81:D83"/>
    <mergeCell ref="E81:E83"/>
    <mergeCell ref="F81:F83"/>
    <mergeCell ref="Y78:Y80"/>
    <mergeCell ref="Z78:Z80"/>
    <mergeCell ref="AA78:AA80"/>
    <mergeCell ref="AB78:AB80"/>
    <mergeCell ref="AC78:AC80"/>
    <mergeCell ref="AD78:AD80"/>
    <mergeCell ref="S78:S80"/>
    <mergeCell ref="T78:T80"/>
    <mergeCell ref="U78:U80"/>
    <mergeCell ref="V78:V80"/>
    <mergeCell ref="W78:W80"/>
    <mergeCell ref="X78:X80"/>
    <mergeCell ref="M77:M80"/>
    <mergeCell ref="N78:N80"/>
    <mergeCell ref="O78:O80"/>
    <mergeCell ref="P78:P80"/>
    <mergeCell ref="Q78:Q80"/>
    <mergeCell ref="R78:R80"/>
    <mergeCell ref="G77:G80"/>
    <mergeCell ref="H77:H80"/>
    <mergeCell ref="I77:I80"/>
    <mergeCell ref="J77:J80"/>
    <mergeCell ref="K77:K80"/>
    <mergeCell ref="L77:L80"/>
    <mergeCell ref="A77:A80"/>
    <mergeCell ref="B77:B80"/>
    <mergeCell ref="C77:C80"/>
    <mergeCell ref="D77:D80"/>
    <mergeCell ref="E77:E80"/>
    <mergeCell ref="F77:F80"/>
    <mergeCell ref="Y75:Y76"/>
    <mergeCell ref="Z75:Z76"/>
    <mergeCell ref="AA75:AA76"/>
    <mergeCell ref="AB75:AB76"/>
    <mergeCell ref="AC75:AC76"/>
    <mergeCell ref="AD75:AD76"/>
    <mergeCell ref="S75:S76"/>
    <mergeCell ref="T75:T76"/>
    <mergeCell ref="U75:U76"/>
    <mergeCell ref="V75:V76"/>
    <mergeCell ref="W75:W76"/>
    <mergeCell ref="X75:X76"/>
    <mergeCell ref="M74:M76"/>
    <mergeCell ref="N75:N76"/>
    <mergeCell ref="O75:O76"/>
    <mergeCell ref="P75:P76"/>
    <mergeCell ref="Q75:Q76"/>
    <mergeCell ref="R75:R76"/>
    <mergeCell ref="G74:G76"/>
    <mergeCell ref="H74:H76"/>
    <mergeCell ref="I74:I76"/>
    <mergeCell ref="J74:J76"/>
    <mergeCell ref="K74:K76"/>
    <mergeCell ref="L74:L76"/>
    <mergeCell ref="A74:A76"/>
    <mergeCell ref="B74:B76"/>
    <mergeCell ref="C74:C76"/>
    <mergeCell ref="D74:D76"/>
    <mergeCell ref="E74:E76"/>
    <mergeCell ref="F74:F76"/>
    <mergeCell ref="Y72:Y73"/>
    <mergeCell ref="Z72:Z73"/>
    <mergeCell ref="AA72:AA73"/>
    <mergeCell ref="AB72:AB73"/>
    <mergeCell ref="AC72:AC73"/>
    <mergeCell ref="AD72:AD73"/>
    <mergeCell ref="S72:S73"/>
    <mergeCell ref="T72:T73"/>
    <mergeCell ref="U72:U73"/>
    <mergeCell ref="V72:V73"/>
    <mergeCell ref="W72:W73"/>
    <mergeCell ref="X72:X73"/>
    <mergeCell ref="M71:M73"/>
    <mergeCell ref="N72:N73"/>
    <mergeCell ref="O72:O73"/>
    <mergeCell ref="P72:P73"/>
    <mergeCell ref="Q72:Q73"/>
    <mergeCell ref="R72:R73"/>
    <mergeCell ref="G71:G73"/>
    <mergeCell ref="H71:H73"/>
    <mergeCell ref="I71:I73"/>
    <mergeCell ref="J71:J73"/>
    <mergeCell ref="K71:K73"/>
    <mergeCell ref="L71:L73"/>
    <mergeCell ref="A71:A73"/>
    <mergeCell ref="B71:B73"/>
    <mergeCell ref="C71:C73"/>
    <mergeCell ref="D71:D73"/>
    <mergeCell ref="E71:E73"/>
    <mergeCell ref="F71:F73"/>
    <mergeCell ref="Y69:Y70"/>
    <mergeCell ref="Z69:Z70"/>
    <mergeCell ref="AA69:AA70"/>
    <mergeCell ref="AB69:AB70"/>
    <mergeCell ref="AC69:AC70"/>
    <mergeCell ref="AD69:AD70"/>
    <mergeCell ref="S69:S70"/>
    <mergeCell ref="T69:T70"/>
    <mergeCell ref="U69:U70"/>
    <mergeCell ref="V69:V70"/>
    <mergeCell ref="W69:W70"/>
    <mergeCell ref="X69:X70"/>
    <mergeCell ref="M68:M70"/>
    <mergeCell ref="N69:N70"/>
    <mergeCell ref="O69:O70"/>
    <mergeCell ref="P69:P70"/>
    <mergeCell ref="Q69:Q70"/>
    <mergeCell ref="R69:R70"/>
    <mergeCell ref="G68:G70"/>
    <mergeCell ref="H68:H70"/>
    <mergeCell ref="I68:I70"/>
    <mergeCell ref="J68:J70"/>
    <mergeCell ref="K68:K70"/>
    <mergeCell ref="L68:L70"/>
    <mergeCell ref="A68:A70"/>
    <mergeCell ref="B68:B70"/>
    <mergeCell ref="C68:C70"/>
    <mergeCell ref="D68:D70"/>
    <mergeCell ref="E68:E70"/>
    <mergeCell ref="F68:F70"/>
    <mergeCell ref="Y66:Y67"/>
    <mergeCell ref="Z66:Z67"/>
    <mergeCell ref="AA66:AA67"/>
    <mergeCell ref="AB66:AB67"/>
    <mergeCell ref="AC66:AC67"/>
    <mergeCell ref="AD66:AD67"/>
    <mergeCell ref="S66:S67"/>
    <mergeCell ref="T66:T67"/>
    <mergeCell ref="U66:U67"/>
    <mergeCell ref="V66:V67"/>
    <mergeCell ref="W66:W67"/>
    <mergeCell ref="X66:X67"/>
    <mergeCell ref="M65:M67"/>
    <mergeCell ref="N66:N67"/>
    <mergeCell ref="O66:O67"/>
    <mergeCell ref="P66:P67"/>
    <mergeCell ref="Q66:Q67"/>
    <mergeCell ref="R66:R67"/>
    <mergeCell ref="G65:G67"/>
    <mergeCell ref="H65:H67"/>
    <mergeCell ref="I65:I67"/>
    <mergeCell ref="J65:J67"/>
    <mergeCell ref="K65:K67"/>
    <mergeCell ref="L65:L67"/>
    <mergeCell ref="AA63:AA64"/>
    <mergeCell ref="AB63:AB64"/>
    <mergeCell ref="AC63:AC64"/>
    <mergeCell ref="AD63:AD64"/>
    <mergeCell ref="A65:A67"/>
    <mergeCell ref="B65:B67"/>
    <mergeCell ref="C65:C67"/>
    <mergeCell ref="D65:D67"/>
    <mergeCell ref="E65:E67"/>
    <mergeCell ref="F65:F67"/>
    <mergeCell ref="U63:U64"/>
    <mergeCell ref="V63:V64"/>
    <mergeCell ref="W63:W64"/>
    <mergeCell ref="X63:X64"/>
    <mergeCell ref="Y63:Y64"/>
    <mergeCell ref="Z63:Z64"/>
    <mergeCell ref="O63:O64"/>
    <mergeCell ref="P63:P64"/>
    <mergeCell ref="Q63:Q64"/>
    <mergeCell ref="R63:R64"/>
    <mergeCell ref="S63:S64"/>
    <mergeCell ref="T63:T64"/>
    <mergeCell ref="I62:I64"/>
    <mergeCell ref="J62:J64"/>
    <mergeCell ref="K62:K64"/>
    <mergeCell ref="L62:L64"/>
    <mergeCell ref="M62:M64"/>
    <mergeCell ref="N63:N64"/>
    <mergeCell ref="AZ58:BC58"/>
    <mergeCell ref="BD58:BE58"/>
    <mergeCell ref="A62:A64"/>
    <mergeCell ref="B62:B64"/>
    <mergeCell ref="C62:C64"/>
    <mergeCell ref="D62:D64"/>
    <mergeCell ref="E62:E64"/>
    <mergeCell ref="F62:F64"/>
    <mergeCell ref="G62:G64"/>
    <mergeCell ref="H62:H64"/>
    <mergeCell ref="AT58:AT59"/>
    <mergeCell ref="AU58:AU59"/>
    <mergeCell ref="AV58:AV59"/>
    <mergeCell ref="AW58:AW59"/>
    <mergeCell ref="AX58:AX59"/>
    <mergeCell ref="AY58:AY59"/>
    <mergeCell ref="AN58:AN59"/>
    <mergeCell ref="AO58:AO59"/>
    <mergeCell ref="AP58:AP59"/>
    <mergeCell ref="AQ58:AQ59"/>
    <mergeCell ref="AR58:AR59"/>
    <mergeCell ref="AS58:AS59"/>
    <mergeCell ref="AH58:AH59"/>
    <mergeCell ref="AI58:AI59"/>
    <mergeCell ref="AJ58:AJ59"/>
    <mergeCell ref="AK58:AK59"/>
    <mergeCell ref="AL58:AL59"/>
    <mergeCell ref="AM58:AM59"/>
    <mergeCell ref="Q58:Q59"/>
    <mergeCell ref="R58:R59"/>
    <mergeCell ref="S58:Y58"/>
    <mergeCell ref="Z58:AD58"/>
    <mergeCell ref="AF58:AF59"/>
    <mergeCell ref="AG58:AG59"/>
    <mergeCell ref="H58:H59"/>
    <mergeCell ref="I58:I59"/>
    <mergeCell ref="J58:K58"/>
    <mergeCell ref="L58:M58"/>
    <mergeCell ref="O58:O59"/>
    <mergeCell ref="P58:P59"/>
    <mergeCell ref="AW51:AW52"/>
    <mergeCell ref="AX51:AX52"/>
    <mergeCell ref="AY51:AY52"/>
    <mergeCell ref="AZ51:BC51"/>
    <mergeCell ref="BD51:BE51"/>
    <mergeCell ref="A58:A59"/>
    <mergeCell ref="B58:B59"/>
    <mergeCell ref="C58:C59"/>
    <mergeCell ref="D58:D59"/>
    <mergeCell ref="E58:G58"/>
    <mergeCell ref="AQ51:AQ52"/>
    <mergeCell ref="AR51:AR52"/>
    <mergeCell ref="AS51:AS52"/>
    <mergeCell ref="AT51:AT52"/>
    <mergeCell ref="AU51:AU52"/>
    <mergeCell ref="AV51:AV52"/>
    <mergeCell ref="AK51:AK52"/>
    <mergeCell ref="AL51:AL52"/>
    <mergeCell ref="AM51:AM52"/>
    <mergeCell ref="AN51:AN52"/>
    <mergeCell ref="AO51:AO52"/>
    <mergeCell ref="AP51:AP52"/>
    <mergeCell ref="Z51:AD51"/>
    <mergeCell ref="AF51:AF52"/>
    <mergeCell ref="AG51:AG52"/>
    <mergeCell ref="AH51:AH52"/>
    <mergeCell ref="AI51:AI52"/>
    <mergeCell ref="AJ51:AJ52"/>
    <mergeCell ref="L51:M51"/>
    <mergeCell ref="O51:O52"/>
    <mergeCell ref="P51:P52"/>
    <mergeCell ref="Q51:Q52"/>
    <mergeCell ref="R51:R52"/>
    <mergeCell ref="S51:Y51"/>
    <mergeCell ref="AZ44:BC44"/>
    <mergeCell ref="BD44:BE44"/>
    <mergeCell ref="A51:A52"/>
    <mergeCell ref="B51:B52"/>
    <mergeCell ref="C51:C52"/>
    <mergeCell ref="D51:D52"/>
    <mergeCell ref="E51:G51"/>
    <mergeCell ref="H51:H52"/>
    <mergeCell ref="I51:I52"/>
    <mergeCell ref="J51:K51"/>
    <mergeCell ref="AT44:AT45"/>
    <mergeCell ref="AU44:AU45"/>
    <mergeCell ref="AV44:AV45"/>
    <mergeCell ref="AW44:AW45"/>
    <mergeCell ref="AX44:AX45"/>
    <mergeCell ref="AY44:AY45"/>
    <mergeCell ref="AN44:AN45"/>
    <mergeCell ref="AO44:AO45"/>
    <mergeCell ref="AP44:AP45"/>
    <mergeCell ref="AQ44:AQ45"/>
    <mergeCell ref="AR44:AR45"/>
    <mergeCell ref="AS44:AS45"/>
    <mergeCell ref="AH44:AH45"/>
    <mergeCell ref="AI44:AI45"/>
    <mergeCell ref="AJ44:AJ45"/>
    <mergeCell ref="AK44:AK45"/>
    <mergeCell ref="AL44:AL45"/>
    <mergeCell ref="AM44:AM45"/>
    <mergeCell ref="Q44:Q45"/>
    <mergeCell ref="R44:R45"/>
    <mergeCell ref="S44:Y44"/>
    <mergeCell ref="Z44:AD44"/>
    <mergeCell ref="AF44:AF45"/>
    <mergeCell ref="AG44:AG45"/>
    <mergeCell ref="H44:H45"/>
    <mergeCell ref="I44:I45"/>
    <mergeCell ref="J44:K44"/>
    <mergeCell ref="L44:M44"/>
    <mergeCell ref="O44:O45"/>
    <mergeCell ref="P44:P45"/>
    <mergeCell ref="AU4:AU5"/>
    <mergeCell ref="AV4:AV5"/>
    <mergeCell ref="AW4:AW5"/>
    <mergeCell ref="AX4:AX5"/>
    <mergeCell ref="AY4:AZ4"/>
    <mergeCell ref="A44:A45"/>
    <mergeCell ref="B44:B45"/>
    <mergeCell ref="C44:C45"/>
    <mergeCell ref="D44:D45"/>
    <mergeCell ref="E44:G44"/>
    <mergeCell ref="AO4:AO5"/>
    <mergeCell ref="AP4:AP5"/>
    <mergeCell ref="AQ4:AQ5"/>
    <mergeCell ref="AR4:AR5"/>
    <mergeCell ref="AS4:AS5"/>
    <mergeCell ref="AT4:AT5"/>
    <mergeCell ref="AI4:AI5"/>
    <mergeCell ref="AJ4:AJ5"/>
    <mergeCell ref="AK4:AK5"/>
    <mergeCell ref="AL4:AL5"/>
    <mergeCell ref="AM4:AM5"/>
    <mergeCell ref="AN4:AN5"/>
    <mergeCell ref="R4:R5"/>
    <mergeCell ref="S4:Y4"/>
    <mergeCell ref="Z4:AD4"/>
    <mergeCell ref="AF4:AF5"/>
    <mergeCell ref="AG4:AG5"/>
    <mergeCell ref="AH4:AH5"/>
    <mergeCell ref="I4:I5"/>
    <mergeCell ref="J4:K4"/>
    <mergeCell ref="L4:M4"/>
    <mergeCell ref="O4:O5"/>
    <mergeCell ref="P4:P5"/>
    <mergeCell ref="Q4:Q5"/>
    <mergeCell ref="A4:A5"/>
    <mergeCell ref="B4:B5"/>
    <mergeCell ref="C4:C5"/>
    <mergeCell ref="D4:D5"/>
    <mergeCell ref="E4:G4"/>
    <mergeCell ref="H4:H5"/>
  </mergeCells>
  <dataValidations count="7">
    <dataValidation allowBlank="1" errorTitle="Ошибка" error="Выберите значение из списка" prompt="Выберите значение из списка" sqref="AG64:AO64 AG67:AO67 AG70:AO70 AG73:AO73 AG76:AO76 AG89:AO89 AG83:AO83 AG86:AO86 AG79:AO80"/>
    <dataValidation type="textLength" operator="lessThan" allowBlank="1" showInputMessage="1" showErrorMessage="1" errorTitle="Ошибка" error="Допускается ввод не более 900 символов!" sqref="BB64 BB67 BB70 BB73 BB76 BD86:BE86 BB83 BB86 BB89 BD64:BE64 BD67:BE67 BD70:BE70 BD73:BE73 BD76:BE76 BD89:BE89 BD83:BE83 BB79:BB80 BD79:BE80">
      <formula1>900</formula1>
    </dataValidation>
    <dataValidation type="decimal" allowBlank="1" showErrorMessage="1" errorTitle="Ошибка" error="Допускается ввод только неотрицательных чисел!" sqref="BC64 BC67 BC70 BC73 BC76 AZ83:BA83 BC83 BC86 BC89 AU64:AW64 AU67:AW67 AU70:AW70 AU73:AW73 AU76:AW76 AZ86:BA86 AU83:AW83 AU86:AW86 AU89:AW89 AZ64:BA64 AZ67:BA67 AZ70:BA70 AZ73:BA73 AZ76:BA76 AZ89:BA89 AZ79:BA80 BC79:BC80 AU79:AW80">
      <formula1>0</formula1>
      <formula2>9.99999999999999E+23</formula2>
    </dataValidation>
    <dataValidation type="decimal" allowBlank="1" showInputMessage="1" showErrorMessage="1" error="Введите действительное число от 0 до 100!" sqref="N63:O63 N66:O66 N69:O69 N72:O72 N75:O75 N78:O78 N82:O82 N85:O85 N88:O88 L62:M89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AE64:AF64 AE67:AF67 AE70:AF70 AE73:AF73 AE76:AF76 AE89:AF89 AE83:AF83 AE86:AF86 AE79:AF80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62:J89">
      <formula1>month_list</formula1>
    </dataValidation>
    <dataValidation type="list" allowBlank="1" showInputMessage="1" showErrorMessage="1" errorTitle="Ошибка" error="Выберите значение из списка" prompt="Выберите значение из списка" sqref="K62:K89">
      <formula1>all_year_list</formula1>
    </dataValidation>
  </dataValidations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workbookViewId="0">
      <selection sqref="A1:P15"/>
    </sheetView>
  </sheetViews>
  <sheetFormatPr defaultRowHeight="15" x14ac:dyDescent="0.25"/>
  <cols>
    <col min="2" max="2" width="14.28515625" customWidth="1"/>
    <col min="3" max="3" width="12.85546875" customWidth="1"/>
    <col min="4" max="4" width="12.140625" customWidth="1"/>
    <col min="5" max="5" width="12.85546875" customWidth="1"/>
    <col min="6" max="6" width="13.5703125" customWidth="1"/>
    <col min="7" max="7" width="12" customWidth="1"/>
    <col min="11" max="11" width="14.42578125" customWidth="1"/>
    <col min="12" max="12" width="12.7109375" customWidth="1"/>
    <col min="13" max="13" width="13.42578125" customWidth="1"/>
    <col min="14" max="14" width="14" customWidth="1"/>
    <col min="15" max="15" width="13" customWidth="1"/>
    <col min="16" max="16" width="15" customWidth="1"/>
  </cols>
  <sheetData>
    <row r="1" spans="1:16" x14ac:dyDescent="0.25">
      <c r="A1" s="149" t="str">
        <f>"Информация о реализации инвестиционных программ и показатели качества, надежности и энергетической эффективности за " &amp; god &amp; " год в сфере теплоснабжения"</f>
        <v>Информация о реализации инвестиционных программ и показатели качества, надежности и энергетической эффективности за 2021 год в сфере теплоснабжения</v>
      </c>
      <c r="B1" s="149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x14ac:dyDescent="0.25">
      <c r="A3" s="152" t="s">
        <v>108</v>
      </c>
      <c r="B3" s="152" t="s">
        <v>109</v>
      </c>
      <c r="C3" s="153" t="s">
        <v>110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ht="22.5" customHeight="1" x14ac:dyDescent="0.25">
      <c r="A4" s="154"/>
      <c r="B4" s="154"/>
      <c r="C4" s="155" t="s">
        <v>111</v>
      </c>
      <c r="D4" s="156"/>
      <c r="E4" s="156"/>
      <c r="F4" s="157"/>
      <c r="G4" s="158" t="s">
        <v>112</v>
      </c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25">
      <c r="A5" s="154"/>
      <c r="B5" s="154"/>
      <c r="C5" s="159" t="s">
        <v>113</v>
      </c>
      <c r="D5" s="160"/>
      <c r="E5" s="160"/>
      <c r="F5" s="161"/>
      <c r="G5" s="162" t="s">
        <v>114</v>
      </c>
      <c r="H5" s="163"/>
      <c r="I5" s="164" t="s">
        <v>115</v>
      </c>
      <c r="J5" s="165"/>
      <c r="K5" s="165"/>
      <c r="L5" s="166"/>
      <c r="M5" s="165" t="s">
        <v>116</v>
      </c>
      <c r="N5" s="165"/>
      <c r="O5" s="165"/>
      <c r="P5" s="166"/>
    </row>
    <row r="6" spans="1:16" ht="31.5" customHeight="1" x14ac:dyDescent="0.25">
      <c r="A6" s="154"/>
      <c r="B6" s="154"/>
      <c r="C6" s="167" t="s">
        <v>117</v>
      </c>
      <c r="D6" s="168"/>
      <c r="E6" s="167" t="s">
        <v>118</v>
      </c>
      <c r="F6" s="168"/>
      <c r="G6" s="169"/>
      <c r="H6" s="170"/>
      <c r="I6" s="164" t="s">
        <v>119</v>
      </c>
      <c r="J6" s="166"/>
      <c r="K6" s="164" t="s">
        <v>120</v>
      </c>
      <c r="L6" s="166"/>
      <c r="M6" s="164" t="s">
        <v>119</v>
      </c>
      <c r="N6" s="166"/>
      <c r="O6" s="164" t="s">
        <v>121</v>
      </c>
      <c r="P6" s="166"/>
    </row>
    <row r="7" spans="1:16" x14ac:dyDescent="0.25">
      <c r="A7" s="154"/>
      <c r="B7" s="154"/>
      <c r="C7" s="167" t="s">
        <v>122</v>
      </c>
      <c r="D7" s="168"/>
      <c r="E7" s="167" t="s">
        <v>123</v>
      </c>
      <c r="F7" s="168"/>
      <c r="G7" s="164" t="s">
        <v>124</v>
      </c>
      <c r="H7" s="166"/>
      <c r="I7" s="164" t="s">
        <v>125</v>
      </c>
      <c r="J7" s="166"/>
      <c r="K7" s="164" t="s">
        <v>126</v>
      </c>
      <c r="L7" s="166"/>
      <c r="M7" s="164" t="s">
        <v>127</v>
      </c>
      <c r="N7" s="166"/>
      <c r="O7" s="164" t="s">
        <v>128</v>
      </c>
      <c r="P7" s="166"/>
    </row>
    <row r="8" spans="1:16" ht="34.5" x14ac:dyDescent="0.25">
      <c r="A8" s="171"/>
      <c r="B8" s="171"/>
      <c r="C8" s="172" t="str">
        <f>"Факт (" &amp; god &amp; ", I полугодие)"</f>
        <v>Факт (2021, I полугодие)</v>
      </c>
      <c r="D8" s="173" t="str">
        <f>"Факт (" &amp; god &amp; "," &amp; kvartal &amp; ")"</f>
        <v>Факт (2021,год)</v>
      </c>
      <c r="E8" s="172" t="str">
        <f>"Факт (" &amp; god &amp; ", I полугодие)"</f>
        <v>Факт (2021, I полугодие)</v>
      </c>
      <c r="F8" s="173" t="str">
        <f>"Факт (" &amp; god &amp; "," &amp; kvartal &amp; ")"</f>
        <v>Факт (2021,год)</v>
      </c>
      <c r="G8" s="174" t="str">
        <f>"Факт (" &amp; god &amp; ", I полугодие)"</f>
        <v>Факт (2021, I полугодие)</v>
      </c>
      <c r="H8" s="173" t="str">
        <f>"Факт (" &amp; god &amp; "," &amp; kvartal &amp; ")"</f>
        <v>Факт (2021,год)</v>
      </c>
      <c r="I8" s="174" t="str">
        <f>"Факт (" &amp; god &amp; ", I полугодие)"</f>
        <v>Факт (2021, I полугодие)</v>
      </c>
      <c r="J8" s="173" t="str">
        <f>"Факт (" &amp; god &amp; "," &amp; kvartal &amp; ")"</f>
        <v>Факт (2021,год)</v>
      </c>
      <c r="K8" s="174" t="str">
        <f>"Факт (" &amp; god &amp; ", I полугодие)"</f>
        <v>Факт (2021, I полугодие)</v>
      </c>
      <c r="L8" s="173" t="str">
        <f>"Факт (" &amp; god &amp; "," &amp; kvartal &amp; ")"</f>
        <v>Факт (2021,год)</v>
      </c>
      <c r="M8" s="174" t="str">
        <f>"Факт (" &amp; god &amp; ", I полугодие)"</f>
        <v>Факт (2021, I полугодие)</v>
      </c>
      <c r="N8" s="173" t="str">
        <f>"Факт (" &amp; god &amp; "," &amp; kvartal &amp; ")"</f>
        <v>Факт (2021,год)</v>
      </c>
      <c r="O8" s="174" t="str">
        <f>"Факт (" &amp; god &amp; ", I полугодие)"</f>
        <v>Факт (2021, I полугодие)</v>
      </c>
      <c r="P8" s="175" t="str">
        <f>"Факт (" &amp; god &amp; "," &amp; kvartal &amp; ")"</f>
        <v>Факт (2021,год)</v>
      </c>
    </row>
    <row r="9" spans="1:16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</row>
    <row r="10" spans="1:16" ht="84" x14ac:dyDescent="0.25">
      <c r="A10" s="177">
        <v>1</v>
      </c>
      <c r="B10" s="178" t="s">
        <v>129</v>
      </c>
      <c r="C10" s="179">
        <v>0</v>
      </c>
      <c r="D10" s="180">
        <v>0</v>
      </c>
      <c r="E10" s="179">
        <v>0</v>
      </c>
      <c r="F10" s="180">
        <v>0</v>
      </c>
      <c r="G10" s="179">
        <v>9.0999999999999998E-2</v>
      </c>
      <c r="H10" s="180">
        <v>0.18</v>
      </c>
      <c r="I10" s="179">
        <v>0</v>
      </c>
      <c r="J10" s="180">
        <v>0</v>
      </c>
      <c r="K10" s="179">
        <v>0</v>
      </c>
      <c r="L10" s="180">
        <v>0</v>
      </c>
      <c r="M10" s="179">
        <v>0</v>
      </c>
      <c r="N10" s="180">
        <v>0</v>
      </c>
      <c r="O10" s="179">
        <v>0</v>
      </c>
      <c r="P10" s="181">
        <v>0</v>
      </c>
    </row>
    <row r="11" spans="1:16" x14ac:dyDescent="0.25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4"/>
    </row>
    <row r="14" spans="1:16" x14ac:dyDescent="0.25">
      <c r="A14" s="148" t="s">
        <v>107</v>
      </c>
      <c r="B14" s="148"/>
      <c r="C14" s="148"/>
      <c r="D14" s="148"/>
      <c r="E14" s="148"/>
      <c r="F14" s="148"/>
      <c r="G14" s="148"/>
      <c r="H14" s="148"/>
    </row>
  </sheetData>
  <mergeCells count="23">
    <mergeCell ref="M7:N7"/>
    <mergeCell ref="O7:P7"/>
    <mergeCell ref="A14:H14"/>
    <mergeCell ref="E6:F6"/>
    <mergeCell ref="I6:J6"/>
    <mergeCell ref="K6:L6"/>
    <mergeCell ref="M6:N6"/>
    <mergeCell ref="O6:P6"/>
    <mergeCell ref="C7:D7"/>
    <mergeCell ref="E7:F7"/>
    <mergeCell ref="G7:H7"/>
    <mergeCell ref="I7:J7"/>
    <mergeCell ref="K7:L7"/>
    <mergeCell ref="A3:A8"/>
    <mergeCell ref="B3:B8"/>
    <mergeCell ref="C3:P3"/>
    <mergeCell ref="C4:F4"/>
    <mergeCell ref="G4:P4"/>
    <mergeCell ref="C5:F5"/>
    <mergeCell ref="G5:H6"/>
    <mergeCell ref="I5:L5"/>
    <mergeCell ref="M5:P5"/>
    <mergeCell ref="C6:D6"/>
  </mergeCells>
  <dataValidations count="3">
    <dataValidation type="decimal" allowBlank="1" showErrorMessage="1" errorTitle="Ошибка" error="Допускается ввод только действительных чисел!" sqref="P10 N10 L10 J10 H10 F10 D10">
      <formula1>-9.99999999999999E+23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C10 E10 G10 I10 K10 M10 O10">
      <formula1>0</formula1>
      <formula2>9.99999999999999E+37</formula2>
    </dataValidation>
    <dataValidation allowBlank="1" showDropDown="1" error="для выбора выполните двойной щелчок по ячейке" prompt="Для выбора выполните двойной щелчок левой клавиши мыши по соответствующей ячейке." sqref="B10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D33" workbookViewId="0">
      <selection activeCell="E5" sqref="E5:G49"/>
    </sheetView>
  </sheetViews>
  <sheetFormatPr defaultRowHeight="11.25" x14ac:dyDescent="0.25"/>
  <cols>
    <col min="1" max="1" width="10.7109375" style="189" hidden="1" customWidth="1"/>
    <col min="2" max="2" width="10.7109375" style="186" hidden="1" customWidth="1"/>
    <col min="3" max="3" width="3.7109375" style="190" hidden="1" customWidth="1"/>
    <col min="4" max="4" width="3.7109375" style="191" customWidth="1"/>
    <col min="5" max="5" width="51.85546875" style="191" customWidth="1"/>
    <col min="6" max="6" width="50.7109375" style="191" customWidth="1"/>
    <col min="7" max="7" width="8.28515625" style="192" customWidth="1"/>
    <col min="8" max="16384" width="9.140625" style="191"/>
  </cols>
  <sheetData>
    <row r="1" spans="1:10" s="187" customFormat="1" ht="13.5" hidden="1" customHeight="1" x14ac:dyDescent="0.25">
      <c r="A1" s="185"/>
      <c r="B1" s="186"/>
      <c r="G1" s="188"/>
    </row>
    <row r="2" spans="1:10" s="187" customFormat="1" ht="12" hidden="1" customHeight="1" x14ac:dyDescent="0.25">
      <c r="A2" s="185"/>
      <c r="B2" s="186"/>
      <c r="G2" s="188"/>
    </row>
    <row r="3" spans="1:10" hidden="1" x14ac:dyDescent="0.25"/>
    <row r="4" spans="1:10" hidden="1" x14ac:dyDescent="0.25">
      <c r="D4" s="193"/>
      <c r="E4" s="194"/>
      <c r="F4" s="195" t="e">
        <f>version</f>
        <v>#REF!</v>
      </c>
    </row>
    <row r="5" spans="1:10" ht="28.5" customHeight="1" x14ac:dyDescent="0.25">
      <c r="D5" s="196"/>
      <c r="E5" s="197" t="str">
        <f>"Контроль за использованием инвестиционных ресурсов, включаемых в регулируемые государством цены (тарифы) в сфере теплоснабжения за " &amp; god &amp; " год"</f>
        <v>Контроль за использованием инвестиционных ресурсов, включаемых в регулируемые государством цены (тарифы) в сфере теплоснабжения за 2021 год</v>
      </c>
      <c r="F5" s="197"/>
      <c r="G5" s="198"/>
    </row>
    <row r="6" spans="1:10" x14ac:dyDescent="0.25">
      <c r="D6" s="193"/>
      <c r="E6" s="199"/>
      <c r="F6" s="200"/>
      <c r="G6" s="198"/>
      <c r="H6" s="201"/>
      <c r="I6" s="201"/>
      <c r="J6" s="201"/>
    </row>
    <row r="7" spans="1:10" ht="19.5" x14ac:dyDescent="0.25">
      <c r="D7" s="196"/>
      <c r="E7" s="202" t="s">
        <v>130</v>
      </c>
      <c r="F7" s="203" t="s">
        <v>131</v>
      </c>
      <c r="G7" s="204"/>
      <c r="H7" s="201"/>
      <c r="I7" s="201"/>
      <c r="J7" s="201"/>
    </row>
    <row r="8" spans="1:10" ht="3.75" customHeight="1" x14ac:dyDescent="0.25">
      <c r="A8" s="205"/>
      <c r="D8" s="206"/>
      <c r="E8" s="202"/>
      <c r="F8" s="207"/>
      <c r="G8" s="208"/>
      <c r="H8" s="201"/>
      <c r="I8" s="201"/>
      <c r="J8" s="201"/>
    </row>
    <row r="9" spans="1:10" ht="19.5" x14ac:dyDescent="0.25">
      <c r="D9" s="196"/>
      <c r="E9" s="209" t="s">
        <v>132</v>
      </c>
      <c r="F9" s="210">
        <v>2021</v>
      </c>
      <c r="G9" s="211" t="s">
        <v>133</v>
      </c>
      <c r="H9" s="201"/>
      <c r="I9" s="201"/>
      <c r="J9" s="201"/>
    </row>
    <row r="10" spans="1:10" ht="19.5" x14ac:dyDescent="0.25">
      <c r="D10" s="196"/>
      <c r="E10" s="209"/>
      <c r="F10" s="212" t="s">
        <v>28</v>
      </c>
      <c r="G10" s="213" t="s">
        <v>134</v>
      </c>
      <c r="H10" s="201"/>
      <c r="I10" s="201"/>
      <c r="J10" s="201"/>
    </row>
    <row r="11" spans="1:10" ht="3.75" customHeight="1" x14ac:dyDescent="0.25">
      <c r="A11" s="205"/>
      <c r="D11" s="206"/>
      <c r="E11" s="202"/>
      <c r="F11" s="207"/>
      <c r="G11" s="208"/>
      <c r="H11" s="201"/>
      <c r="I11" s="201"/>
      <c r="J11" s="201"/>
    </row>
    <row r="12" spans="1:10" ht="75" x14ac:dyDescent="0.25">
      <c r="D12" s="196"/>
      <c r="E12" s="214" t="s">
        <v>135</v>
      </c>
      <c r="F12" s="215" t="s">
        <v>136</v>
      </c>
      <c r="G12" s="211"/>
      <c r="H12" s="201">
        <v>1</v>
      </c>
      <c r="I12" s="201">
        <v>30992391</v>
      </c>
      <c r="J12" s="216">
        <v>63353793</v>
      </c>
    </row>
    <row r="13" spans="1:10" ht="3.75" customHeight="1" x14ac:dyDescent="0.25">
      <c r="C13" s="217"/>
      <c r="D13" s="206"/>
      <c r="E13" s="218"/>
      <c r="F13" s="207"/>
      <c r="G13" s="219"/>
      <c r="H13" s="201"/>
      <c r="I13" s="201"/>
      <c r="J13" s="201"/>
    </row>
    <row r="14" spans="1:10" ht="3.75" customHeight="1" x14ac:dyDescent="0.15">
      <c r="C14" s="217"/>
      <c r="D14" s="206"/>
      <c r="E14" s="220"/>
      <c r="F14" s="221"/>
      <c r="G14" s="219"/>
      <c r="H14" s="201"/>
      <c r="I14" s="201"/>
      <c r="J14" s="201"/>
    </row>
    <row r="15" spans="1:10" ht="19.5" x14ac:dyDescent="0.25">
      <c r="C15" s="217"/>
      <c r="D15" s="222"/>
      <c r="E15" s="218" t="s">
        <v>137</v>
      </c>
      <c r="F15" s="223" t="s">
        <v>138</v>
      </c>
      <c r="G15" s="224"/>
      <c r="H15" s="225"/>
      <c r="I15" s="201"/>
      <c r="J15" s="226"/>
    </row>
    <row r="16" spans="1:10" ht="19.5" x14ac:dyDescent="0.25">
      <c r="C16" s="217"/>
      <c r="D16" s="222"/>
      <c r="E16" s="218" t="s">
        <v>139</v>
      </c>
      <c r="F16" s="227" t="s">
        <v>140</v>
      </c>
      <c r="G16" s="224"/>
      <c r="H16" s="225"/>
      <c r="I16" s="201"/>
      <c r="J16" s="226"/>
    </row>
    <row r="17" spans="1:10" ht="19.5" x14ac:dyDescent="0.25">
      <c r="C17" s="217"/>
      <c r="D17" s="222"/>
      <c r="E17" s="218" t="s">
        <v>141</v>
      </c>
      <c r="F17" s="227" t="s">
        <v>142</v>
      </c>
      <c r="G17" s="224"/>
      <c r="H17" s="225"/>
      <c r="I17" s="201"/>
      <c r="J17" s="226"/>
    </row>
    <row r="18" spans="1:10" ht="30" x14ac:dyDescent="0.25">
      <c r="D18" s="196"/>
      <c r="E18" s="214" t="s">
        <v>143</v>
      </c>
      <c r="F18" s="228" t="s">
        <v>144</v>
      </c>
      <c r="G18" s="211"/>
      <c r="H18" s="201"/>
      <c r="I18" s="201"/>
      <c r="J18" s="201"/>
    </row>
    <row r="19" spans="1:10" ht="3.75" customHeight="1" x14ac:dyDescent="0.25">
      <c r="A19" s="205"/>
      <c r="D19" s="206"/>
      <c r="E19" s="202"/>
      <c r="F19" s="207"/>
      <c r="G19" s="208"/>
      <c r="H19" s="201"/>
      <c r="I19" s="201"/>
      <c r="J19" s="201"/>
    </row>
    <row r="20" spans="1:10" ht="19.5" x14ac:dyDescent="0.25">
      <c r="D20" s="196"/>
      <c r="E20" s="202" t="s">
        <v>145</v>
      </c>
      <c r="F20" s="228" t="s">
        <v>146</v>
      </c>
      <c r="G20" s="211"/>
      <c r="H20" s="201"/>
      <c r="I20" s="201"/>
      <c r="J20" s="201"/>
    </row>
    <row r="21" spans="1:10" ht="19.5" x14ac:dyDescent="0.25">
      <c r="D21" s="196"/>
      <c r="E21" s="202" t="s">
        <v>147</v>
      </c>
      <c r="F21" s="228" t="s">
        <v>148</v>
      </c>
      <c r="G21" s="211"/>
      <c r="H21" s="201"/>
      <c r="I21" s="201"/>
      <c r="J21" s="201"/>
    </row>
    <row r="22" spans="1:10" ht="3.75" customHeight="1" x14ac:dyDescent="0.25">
      <c r="C22" s="217"/>
      <c r="D22" s="206"/>
      <c r="E22" s="218"/>
      <c r="F22" s="207"/>
      <c r="G22" s="219"/>
      <c r="H22" s="201"/>
      <c r="I22" s="201"/>
      <c r="J22" s="201"/>
    </row>
    <row r="23" spans="1:10" ht="19.5" x14ac:dyDescent="0.25">
      <c r="D23" s="196"/>
      <c r="E23" s="214" t="s">
        <v>149</v>
      </c>
      <c r="F23" s="228" t="s">
        <v>87</v>
      </c>
      <c r="G23" s="211"/>
      <c r="H23" s="201"/>
      <c r="I23" s="201"/>
      <c r="J23" s="201"/>
    </row>
    <row r="24" spans="1:10" ht="19.5" x14ac:dyDescent="0.25">
      <c r="C24" s="217"/>
      <c r="D24" s="222"/>
      <c r="E24" s="214" t="s">
        <v>150</v>
      </c>
      <c r="F24" s="228" t="s">
        <v>151</v>
      </c>
      <c r="G24" s="224"/>
      <c r="H24" s="229" t="s">
        <v>89</v>
      </c>
      <c r="I24" s="201"/>
      <c r="J24" s="226"/>
    </row>
    <row r="25" spans="1:10" ht="19.5" x14ac:dyDescent="0.25">
      <c r="C25" s="217"/>
      <c r="D25" s="222"/>
      <c r="E25" s="214" t="s">
        <v>152</v>
      </c>
      <c r="F25" s="228" t="s">
        <v>153</v>
      </c>
      <c r="G25" s="224"/>
      <c r="H25" s="225"/>
      <c r="I25" s="201"/>
      <c r="J25" s="226"/>
    </row>
    <row r="26" spans="1:10" ht="20.45" customHeight="1" x14ac:dyDescent="0.25">
      <c r="C26" s="217"/>
      <c r="D26" s="222"/>
      <c r="E26" s="214" t="s">
        <v>154</v>
      </c>
      <c r="F26" s="228" t="s">
        <v>87</v>
      </c>
      <c r="G26" s="224"/>
      <c r="H26" s="225"/>
      <c r="I26" s="201"/>
      <c r="J26" s="226"/>
    </row>
    <row r="27" spans="1:10" ht="3.75" customHeight="1" x14ac:dyDescent="0.25">
      <c r="D27" s="196"/>
      <c r="E27" s="202"/>
      <c r="F27" s="230"/>
      <c r="G27" s="193"/>
      <c r="H27" s="201"/>
      <c r="I27" s="201"/>
      <c r="J27" s="201"/>
    </row>
    <row r="28" spans="1:10" ht="3.75" customHeight="1" x14ac:dyDescent="0.15">
      <c r="C28" s="217"/>
      <c r="D28" s="206"/>
      <c r="E28" s="220"/>
      <c r="F28" s="221"/>
      <c r="G28" s="219"/>
      <c r="H28" s="201"/>
      <c r="I28" s="201"/>
      <c r="J28" s="201"/>
    </row>
    <row r="29" spans="1:10" ht="19.5" x14ac:dyDescent="0.25">
      <c r="D29" s="196"/>
      <c r="E29" s="214" t="s">
        <v>155</v>
      </c>
      <c r="F29" s="231" t="s">
        <v>156</v>
      </c>
      <c r="G29" s="211"/>
      <c r="H29" s="201"/>
      <c r="I29" s="201"/>
      <c r="J29" s="201"/>
    </row>
    <row r="30" spans="1:10" ht="19.5" customHeight="1" x14ac:dyDescent="0.25">
      <c r="D30" s="196"/>
      <c r="E30" s="214" t="s">
        <v>157</v>
      </c>
      <c r="F30" s="232" t="s">
        <v>158</v>
      </c>
      <c r="G30" s="211"/>
      <c r="H30" s="201"/>
      <c r="I30" s="201"/>
      <c r="J30" s="201"/>
    </row>
    <row r="31" spans="1:10" ht="3.75" customHeight="1" x14ac:dyDescent="0.25">
      <c r="D31" s="196"/>
      <c r="E31" s="202"/>
      <c r="F31" s="233"/>
      <c r="G31" s="193"/>
      <c r="H31" s="201"/>
      <c r="I31" s="201"/>
      <c r="J31" s="201"/>
    </row>
    <row r="32" spans="1:10" ht="19.5" customHeight="1" x14ac:dyDescent="0.25">
      <c r="D32" s="196"/>
      <c r="E32" s="202" t="s">
        <v>159</v>
      </c>
      <c r="F32" s="234" t="e">
        <f ca="1">CalcPeriod(date_start,date_end)</f>
        <v>#NAME?</v>
      </c>
      <c r="G32" s="211"/>
      <c r="H32" s="201"/>
      <c r="I32" s="201"/>
      <c r="J32" s="201"/>
    </row>
    <row r="33" spans="1:10" ht="3.75" customHeight="1" x14ac:dyDescent="0.25">
      <c r="C33" s="217"/>
      <c r="D33" s="206"/>
      <c r="E33" s="218"/>
      <c r="F33" s="207"/>
      <c r="G33" s="219"/>
      <c r="H33" s="201"/>
      <c r="I33" s="201"/>
      <c r="J33" s="201"/>
    </row>
    <row r="34" spans="1:10" ht="3.75" customHeight="1" x14ac:dyDescent="0.15">
      <c r="C34" s="217"/>
      <c r="D34" s="206"/>
      <c r="E34" s="220"/>
      <c r="F34" s="221"/>
      <c r="G34" s="219"/>
      <c r="H34" s="201"/>
      <c r="I34" s="201"/>
      <c r="J34" s="201"/>
    </row>
    <row r="35" spans="1:10" ht="22.5" x14ac:dyDescent="0.25">
      <c r="D35" s="196"/>
      <c r="E35" s="214" t="s">
        <v>160</v>
      </c>
      <c r="F35" s="235" t="s">
        <v>161</v>
      </c>
      <c r="G35" s="193"/>
      <c r="H35" s="201"/>
      <c r="I35" s="201"/>
      <c r="J35" s="201"/>
    </row>
    <row r="36" spans="1:10" ht="19.5" customHeight="1" x14ac:dyDescent="0.25">
      <c r="D36" s="196"/>
      <c r="E36" s="214" t="s">
        <v>162</v>
      </c>
      <c r="F36" s="236" t="s">
        <v>163</v>
      </c>
      <c r="G36" s="193"/>
      <c r="H36" s="201"/>
      <c r="I36" s="201"/>
      <c r="J36" s="201"/>
    </row>
    <row r="37" spans="1:10" ht="19.5" customHeight="1" x14ac:dyDescent="0.25">
      <c r="D37" s="196"/>
      <c r="E37" s="214" t="s">
        <v>164</v>
      </c>
      <c r="F37" s="236" t="s">
        <v>165</v>
      </c>
      <c r="G37" s="193"/>
      <c r="H37" s="201"/>
      <c r="I37" s="201"/>
      <c r="J37" s="201"/>
    </row>
    <row r="38" spans="1:10" ht="19.5" customHeight="1" x14ac:dyDescent="0.25">
      <c r="D38" s="196"/>
      <c r="E38" s="214" t="s">
        <v>166</v>
      </c>
      <c r="F38" s="237" t="s">
        <v>167</v>
      </c>
      <c r="G38" s="193"/>
      <c r="H38" s="201"/>
      <c r="I38" s="201"/>
      <c r="J38" s="201"/>
    </row>
    <row r="39" spans="1:10" ht="22.5" x14ac:dyDescent="0.25">
      <c r="D39" s="196"/>
      <c r="E39" s="214" t="s">
        <v>168</v>
      </c>
      <c r="F39" s="238" t="s">
        <v>169</v>
      </c>
      <c r="G39" s="193"/>
      <c r="H39" s="201"/>
      <c r="I39" s="201"/>
      <c r="J39" s="201"/>
    </row>
    <row r="40" spans="1:10" ht="22.5" customHeight="1" x14ac:dyDescent="0.25">
      <c r="D40" s="196"/>
      <c r="E40" s="214" t="s">
        <v>170</v>
      </c>
      <c r="F40" s="16" t="s">
        <v>98</v>
      </c>
      <c r="G40" s="193"/>
      <c r="H40" s="201"/>
      <c r="I40" s="201"/>
      <c r="J40" s="201"/>
    </row>
    <row r="41" spans="1:10" ht="3.75" customHeight="1" x14ac:dyDescent="0.25">
      <c r="C41" s="217"/>
      <c r="D41" s="206"/>
      <c r="E41" s="218"/>
      <c r="F41" s="207"/>
      <c r="G41" s="219"/>
      <c r="H41" s="201"/>
      <c r="I41" s="201"/>
      <c r="J41" s="201"/>
    </row>
    <row r="42" spans="1:10" ht="12.75" customHeight="1" x14ac:dyDescent="0.15">
      <c r="A42" s="239"/>
      <c r="D42" s="193"/>
      <c r="E42" s="220"/>
      <c r="F42" s="221" t="s">
        <v>171</v>
      </c>
      <c r="G42" s="208"/>
      <c r="H42" s="201"/>
      <c r="I42" s="201"/>
      <c r="J42" s="201"/>
    </row>
    <row r="43" spans="1:10" ht="20.100000000000001" customHeight="1" x14ac:dyDescent="0.25">
      <c r="A43" s="239"/>
      <c r="B43" s="240"/>
      <c r="D43" s="241"/>
      <c r="E43" s="242" t="s">
        <v>172</v>
      </c>
      <c r="F43" s="243" t="s">
        <v>173</v>
      </c>
      <c r="G43" s="244"/>
      <c r="H43" s="201"/>
      <c r="I43" s="201"/>
      <c r="J43" s="201"/>
    </row>
    <row r="44" spans="1:10" ht="20.100000000000001" customHeight="1" x14ac:dyDescent="0.25">
      <c r="A44" s="239"/>
      <c r="B44" s="240"/>
      <c r="D44" s="241"/>
      <c r="E44" s="242" t="s">
        <v>174</v>
      </c>
      <c r="F44" s="243" t="s">
        <v>175</v>
      </c>
      <c r="G44" s="244"/>
      <c r="H44" s="201"/>
      <c r="I44" s="201"/>
      <c r="J44" s="201"/>
    </row>
    <row r="45" spans="1:10" ht="22.5" x14ac:dyDescent="0.15">
      <c r="A45" s="239"/>
      <c r="D45" s="193"/>
      <c r="F45" s="245" t="s">
        <v>176</v>
      </c>
      <c r="G45" s="208"/>
      <c r="H45" s="201"/>
      <c r="I45" s="201"/>
      <c r="J45" s="201"/>
    </row>
    <row r="46" spans="1:10" ht="20.100000000000001" customHeight="1" x14ac:dyDescent="0.25">
      <c r="A46" s="239"/>
      <c r="B46" s="240"/>
      <c r="D46" s="241"/>
      <c r="E46" s="242" t="s">
        <v>177</v>
      </c>
      <c r="F46" s="243" t="s">
        <v>178</v>
      </c>
      <c r="G46" s="244"/>
      <c r="H46" s="201"/>
      <c r="I46" s="201"/>
      <c r="J46" s="201"/>
    </row>
    <row r="47" spans="1:10" ht="20.100000000000001" customHeight="1" x14ac:dyDescent="0.25">
      <c r="A47" s="239"/>
      <c r="B47" s="240"/>
      <c r="D47" s="241"/>
      <c r="E47" s="242" t="s">
        <v>179</v>
      </c>
      <c r="F47" s="243" t="s">
        <v>180</v>
      </c>
      <c r="G47" s="244"/>
      <c r="H47" s="201"/>
      <c r="I47" s="201"/>
      <c r="J47" s="201"/>
    </row>
    <row r="48" spans="1:10" ht="20.100000000000001" customHeight="1" x14ac:dyDescent="0.25">
      <c r="A48" s="239"/>
      <c r="B48" s="240"/>
      <c r="D48" s="241"/>
      <c r="E48" s="242" t="s">
        <v>181</v>
      </c>
      <c r="F48" s="243" t="s">
        <v>182</v>
      </c>
      <c r="G48" s="244"/>
      <c r="H48" s="201"/>
      <c r="I48" s="201"/>
      <c r="J48" s="201"/>
    </row>
    <row r="49" spans="1:10" ht="20.100000000000001" customHeight="1" x14ac:dyDescent="0.25">
      <c r="A49" s="239"/>
      <c r="B49" s="240"/>
      <c r="D49" s="241"/>
      <c r="E49" s="242" t="s">
        <v>183</v>
      </c>
      <c r="F49" s="246" t="s">
        <v>184</v>
      </c>
      <c r="G49" s="244"/>
      <c r="H49" s="201"/>
      <c r="I49" s="201"/>
      <c r="J49" s="201"/>
    </row>
    <row r="50" spans="1:10" ht="3.75" customHeight="1" x14ac:dyDescent="0.25">
      <c r="E50" s="194"/>
      <c r="F50" s="247"/>
    </row>
  </sheetData>
  <mergeCells count="2">
    <mergeCell ref="E5:F5"/>
    <mergeCell ref="E9:E10"/>
  </mergeCells>
  <dataValidations count="6">
    <dataValidation allowBlank="1" showInputMessage="1" errorTitle="Ошибка" error="Выберите значение из списка" prompt="Значение подставится автоматически после выбора значения в ячейке F41!" sqref="F10"/>
    <dataValidation type="textLength" operator="lessThanOrEqual" allowBlank="1" showInputMessage="1" showErrorMessage="1" errorTitle="Ошибка" error="Допускается ввод не более 900 символов!" prompt="Для перехода по ссылке необходимо два раза нажать левую кнопку мыши!" sqref="F39:F40">
      <formula1>900</formula1>
    </dataValidation>
    <dataValidation allowBlank="1" showInputMessage="1" showErrorMessage="1" promptTitle="Ввод" prompt="Для выбора ИП необходимо два раза нажать левую кнопку мыши!" sqref="F12"/>
    <dataValidation type="textLength" operator="lessThanOrEqual" allowBlank="1" showInputMessage="1" showErrorMessage="1" errorTitle="Ошибка" error="Допускается ввод не более 900 символов!" sqref="F46:F49 F43:F44 F36:F37">
      <formula1>900</formula1>
    </dataValidation>
    <dataValidation allowBlank="1" errorTitle="Ошибка" error="Выберите значение из списка" prompt="Выберите значение из списка" sqref="F23:F26 F20:F21 F18"/>
    <dataValidation errorTitle="Внимание" error="Выберите значение из списка" prompt="Выберите значение из списка" sqref="F27"/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ип</vt:lpstr>
      <vt:lpstr>показатели</vt:lpstr>
      <vt:lpstr>титульный</vt:lpstr>
      <vt:lpstr>date_end</vt:lpstr>
      <vt:lpstr>date_start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Григорьевская-ЕВ</dc:creator>
  <cp:lastModifiedBy>Григорьевская-ЕВ</cp:lastModifiedBy>
  <cp:lastPrinted>2022-03-24T06:20:59Z</cp:lastPrinted>
  <dcterms:created xsi:type="dcterms:W3CDTF">2022-03-24T03:22:40Z</dcterms:created>
  <dcterms:modified xsi:type="dcterms:W3CDTF">2022-03-24T06:31:06Z</dcterms:modified>
</cp:coreProperties>
</file>