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45" windowWidth="14025" windowHeight="12525"/>
  </bookViews>
  <sheets>
    <sheet name="Объем переданной энергии" sheetId="2" r:id="rId1"/>
    <sheet name="БЭЭ и М" sheetId="1" r:id="rId2"/>
  </sheets>
  <calcPr calcId="144525"/>
</workbook>
</file>

<file path=xl/calcChain.xml><?xml version="1.0" encoding="utf-8"?>
<calcChain xmlns="http://schemas.openxmlformats.org/spreadsheetml/2006/main">
  <c r="F28" i="1" l="1"/>
  <c r="E28" i="1"/>
  <c r="D28" i="1"/>
  <c r="G27" i="1"/>
  <c r="G25" i="1"/>
  <c r="F24" i="1"/>
  <c r="E24" i="1"/>
  <c r="D24" i="1"/>
  <c r="C24" i="1"/>
  <c r="G23" i="1"/>
  <c r="G22" i="1"/>
  <c r="G21" i="1"/>
  <c r="G20" i="1"/>
  <c r="G19" i="1"/>
  <c r="G18" i="1"/>
  <c r="G24" i="1" s="1"/>
  <c r="F16" i="1"/>
  <c r="E16" i="1"/>
  <c r="D16" i="1"/>
  <c r="C16" i="1"/>
  <c r="G15" i="1"/>
  <c r="G14" i="1"/>
  <c r="G13" i="1"/>
  <c r="G12" i="1"/>
  <c r="G11" i="1"/>
  <c r="G10" i="1"/>
  <c r="G9" i="1"/>
  <c r="G8" i="1"/>
  <c r="G7" i="1"/>
  <c r="G16" i="1" s="1"/>
  <c r="G30" i="1" s="1"/>
  <c r="G28" i="1" l="1"/>
  <c r="F6" i="2"/>
  <c r="E6" i="2"/>
  <c r="D6" i="2"/>
  <c r="C6" i="2"/>
  <c r="G6" i="2"/>
</calcChain>
</file>

<file path=xl/sharedStrings.xml><?xml version="1.0" encoding="utf-8"?>
<sst xmlns="http://schemas.openxmlformats.org/spreadsheetml/2006/main" count="58" uniqueCount="38">
  <si>
    <t>№ п/п</t>
  </si>
  <si>
    <t>Группы потребителей</t>
  </si>
  <si>
    <t>Из сети филиала ПАО"МРСК Сибири"-"Кузбассэнерго-РЭС"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</si>
  <si>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</si>
  <si>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</si>
  <si>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</si>
  <si>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</si>
  <si>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</si>
  <si>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</si>
  <si>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</si>
  <si>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</si>
  <si>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</si>
  <si>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</si>
  <si>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</si>
  <si>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</si>
  <si>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</si>
  <si>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</si>
  <si>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</si>
  <si>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</si>
  <si>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</si>
  <si>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</si>
  <si>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</si>
  <si>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</si>
  <si>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</si>
  <si>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</si>
  <si>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</si>
  <si>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Итого</t>
  </si>
  <si>
    <t>1</t>
  </si>
  <si>
    <t>В сети ООО ТСО "Сибирь"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</si>
  <si>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2019 г.)</t>
  </si>
  <si>
    <t>о балансе электрической энергии и мощности (факт 2019 г.)</t>
  </si>
  <si>
    <t>Из сети АО "СибПСК"</t>
  </si>
  <si>
    <t>Из сети МКП "Центральная ТЭЦ"</t>
  </si>
  <si>
    <t xml:space="preserve">Из сети ООО "ЭнергоТранзит" </t>
  </si>
  <si>
    <t>В сети АО "СибПСК"</t>
  </si>
  <si>
    <t xml:space="preserve">В сети ООО "ЭнергоТранзит" 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</si>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</sst>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#,##0.000"/>
    <numFmt numFmtId="165" formatCode="_(* #,##0.00_);_(* \(#,##0.00\);_(* &quot;-&quot;??_);_(@_)"/>
    <numFmt numFmtId="166" formatCode="0.0%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49" fontId="6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  <xf numFmtId="41" fontId="2" fillId="0" borderId="24" xfId="0" applyNumberFormat="1" applyFont="1" applyFill="1" applyBorder="1" applyAlignment="1">
      <alignment vertical="center"/>
    </xf>
    <xf numFmtId="41" fontId="2" fillId="0" borderId="25" xfId="0" applyNumberFormat="1" applyFont="1" applyFill="1" applyBorder="1" applyAlignment="1">
      <alignment vertical="center"/>
    </xf>
    <xf numFmtId="41" fontId="2" fillId="0" borderId="26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2" borderId="27" xfId="0" applyNumberFormat="1" applyFont="1" applyFill="1" applyBorder="1" applyAlignment="1">
      <alignment vertical="center"/>
    </xf>
    <xf numFmtId="41" fontId="5" fillId="0" borderId="28" xfId="1" applyNumberFormat="1" applyFont="1" applyFill="1" applyBorder="1" applyAlignment="1">
      <alignment vertical="center"/>
    </xf>
    <xf numFmtId="41" fontId="5" fillId="0" borderId="29" xfId="0" applyNumberFormat="1" applyFont="1" applyFill="1" applyBorder="1" applyAlignment="1">
      <alignment horizontal="center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27" xfId="1" applyNumberFormat="1" applyFont="1" applyFill="1" applyBorder="1" applyAlignment="1">
      <alignment vertical="center"/>
    </xf>
    <xf numFmtId="41" fontId="5" fillId="0" borderId="28" xfId="1" applyNumberFormat="1" applyFont="1" applyFill="1" applyBorder="1" applyAlignment="1">
      <alignment horizontal="center" vertical="center"/>
    </xf>
    <xf numFmtId="41" fontId="5" fillId="0" borderId="27" xfId="1" applyNumberFormat="1" applyFont="1" applyBorder="1" applyAlignment="1">
      <alignment horizontal="center" vertical="center"/>
    </xf>
    <xf numFmtId="41" fontId="5" fillId="0" borderId="28" xfId="0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horizontal="center" vertical="center"/>
    </xf>
    <xf numFmtId="41" fontId="5" fillId="0" borderId="28" xfId="1" applyNumberFormat="1" applyFont="1" applyBorder="1" applyAlignment="1">
      <alignment vertical="center"/>
    </xf>
    <xf numFmtId="41" fontId="5" fillId="0" borderId="28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center" vertical="center"/>
    </xf>
    <xf numFmtId="41" fontId="6" fillId="0" borderId="30" xfId="1" applyNumberFormat="1" applyFont="1" applyFill="1" applyBorder="1" applyAlignment="1">
      <alignment vertical="center"/>
    </xf>
    <xf numFmtId="41" fontId="6" fillId="0" borderId="31" xfId="1" applyNumberFormat="1" applyFont="1" applyFill="1" applyBorder="1" applyAlignment="1">
      <alignment vertical="center"/>
    </xf>
    <xf numFmtId="41" fontId="6" fillId="0" borderId="32" xfId="1" applyNumberFormat="1" applyFont="1" applyFill="1" applyBorder="1" applyAlignment="1">
      <alignment vertical="center"/>
    </xf>
    <xf numFmtId="41" fontId="6" fillId="0" borderId="16" xfId="1" applyNumberFormat="1" applyFont="1" applyFill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horizontal="center" vertical="center"/>
    </xf>
    <xf numFmtId="41" fontId="5" fillId="0" borderId="30" xfId="1" applyNumberFormat="1" applyFont="1" applyBorder="1" applyAlignment="1">
      <alignment horizontal="center" vertical="center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3" xfId="1" applyNumberFormat="1" applyFont="1" applyFill="1" applyBorder="1" applyAlignment="1">
      <alignment horizontal="right" vertical="center"/>
    </xf>
    <xf numFmtId="41" fontId="5" fillId="0" borderId="34" xfId="1" applyNumberFormat="1" applyFont="1" applyFill="1" applyBorder="1" applyAlignment="1">
      <alignment horizontal="right" vertical="center"/>
    </xf>
    <xf numFmtId="41" fontId="6" fillId="0" borderId="14" xfId="1" applyNumberFormat="1" applyFont="1" applyFill="1" applyBorder="1" applyAlignment="1">
      <alignment vertical="center"/>
    </xf>
    <xf numFmtId="41" fontId="5" fillId="0" borderId="35" xfId="0" applyNumberFormat="1" applyFont="1" applyFill="1" applyBorder="1" applyAlignment="1">
      <alignment horizontal="center" vertical="center"/>
    </xf>
    <xf numFmtId="41" fontId="5" fillId="0" borderId="33" xfId="0" applyNumberFormat="1" applyFont="1" applyFill="1" applyBorder="1" applyAlignment="1">
      <alignment horizontal="center" vertical="center"/>
    </xf>
    <xf numFmtId="41" fontId="5" fillId="0" borderId="34" xfId="0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5" fillId="0" borderId="27" xfId="0" applyNumberFormat="1" applyFont="1" applyFill="1" applyBorder="1" applyAlignment="1">
      <alignment horizontal="center" vertical="center"/>
    </xf>
    <xf numFmtId="41" fontId="5" fillId="0" borderId="28" xfId="0" applyNumberFormat="1" applyFont="1" applyFill="1" applyBorder="1" applyAlignment="1">
      <alignment horizontal="right" vertical="center"/>
    </xf>
    <xf numFmtId="41" fontId="5" fillId="0" borderId="29" xfId="0" applyNumberFormat="1" applyFont="1" applyFill="1" applyBorder="1" applyAlignment="1">
      <alignment horizontal="right" vertical="center"/>
    </xf>
    <xf numFmtId="41" fontId="6" fillId="0" borderId="10" xfId="1" applyNumberFormat="1" applyFont="1" applyFill="1" applyBorder="1" applyAlignment="1">
      <alignment vertical="center"/>
    </xf>
    <xf numFmtId="41" fontId="5" fillId="0" borderId="3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1" fontId="5" fillId="0" borderId="25" xfId="0" applyNumberFormat="1" applyFont="1" applyFill="1" applyBorder="1" applyAlignment="1">
      <alignment horizontal="center" vertical="center"/>
    </xf>
    <xf numFmtId="41" fontId="5" fillId="0" borderId="26" xfId="0" applyNumberFormat="1" applyFont="1" applyFill="1" applyBorder="1" applyAlignment="1">
      <alignment horizontal="center" vertical="center"/>
    </xf>
    <xf numFmtId="41" fontId="6" fillId="0" borderId="6" xfId="0" applyNumberFormat="1" applyFont="1" applyBorder="1" applyAlignment="1">
      <alignment vertical="center"/>
    </xf>
    <xf numFmtId="49" fontId="6" fillId="0" borderId="12" xfId="0" applyNumberFormat="1" applyFont="1" applyFill="1" applyBorder="1" applyAlignment="1">
      <alignment horizontal="center" vertical="center"/>
    </xf>
    <xf numFmtId="41" fontId="5" fillId="0" borderId="30" xfId="0" applyNumberFormat="1" applyFont="1" applyFill="1" applyBorder="1" applyAlignment="1">
      <alignment horizontal="center" vertical="center"/>
    </xf>
    <xf numFmtId="41" fontId="5" fillId="0" borderId="31" xfId="0" applyNumberFormat="1" applyFont="1" applyFill="1" applyBorder="1" applyAlignment="1">
      <alignment horizontal="center" vertical="center"/>
    </xf>
    <xf numFmtId="41" fontId="5" fillId="0" borderId="32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>
      <alignment vertical="center"/>
    </xf>
    <xf numFmtId="41" fontId="5" fillId="0" borderId="38" xfId="0" applyNumberFormat="1" applyFont="1" applyFill="1" applyBorder="1" applyAlignment="1">
      <alignment horizontal="center" vertical="center"/>
    </xf>
    <xf numFmtId="41" fontId="5" fillId="0" borderId="39" xfId="1" applyNumberFormat="1" applyFont="1" applyFill="1" applyBorder="1" applyAlignment="1">
      <alignment horizontal="right" vertical="center"/>
    </xf>
    <xf numFmtId="41" fontId="5" fillId="0" borderId="40" xfId="1" applyNumberFormat="1" applyFont="1" applyFill="1" applyBorder="1" applyAlignment="1">
      <alignment horizontal="right" vertical="center"/>
    </xf>
    <xf numFmtId="41" fontId="6" fillId="0" borderId="41" xfId="1" applyNumberFormat="1" applyFont="1" applyFill="1" applyBorder="1" applyAlignment="1">
      <alignment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A2" sqref="A2:G2"/>
    </sheetView>
  </sheetViews>
  <sheetFormatPr defaultRowHeight="12.75" x14ac:dyDescent="0.2"/>
  <cols>
    <col min="1" max="1" width="7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1" customWidth="1"/>
    <col min="8" max="8" width="14.28515625" style="4" bestFit="1" customWidth="1"/>
    <col min="9" max="16384" width="9.140625" style="4"/>
  </cols>
  <sheetData>
    <row r="1" spans="1:7" ht="18.75" x14ac:dyDescent="0.3">
      <c r="A1" s="2" t="s">
        <v>25</v>
      </c>
      <c r="C1" s="3"/>
      <c r="D1" s="3"/>
      <c r="F1" s="5"/>
      <c r="G1" s="6"/>
    </row>
    <row r="2" spans="1:7" s="34" customFormat="1" ht="60.75" customHeight="1" x14ac:dyDescent="0.2">
      <c r="A2" s="53" t="s">
        <v>29</v>
      </c>
      <c r="B2" s="53"/>
      <c r="C2" s="53"/>
      <c r="D2" s="53"/>
      <c r="E2" s="53"/>
      <c r="F2" s="53"/>
      <c r="G2" s="53"/>
    </row>
    <row r="3" spans="1:7" s="34" customFormat="1" ht="20.25" thickBot="1" x14ac:dyDescent="0.4">
      <c r="A3" s="32"/>
      <c r="B3" s="32"/>
      <c r="C3" s="33"/>
      <c r="D3" s="33"/>
      <c r="F3" s="35"/>
      <c r="G3" s="36"/>
    </row>
    <row r="4" spans="1:7" s="38" customFormat="1" ht="15.75" x14ac:dyDescent="0.2">
      <c r="A4" s="51" t="s">
        <v>0</v>
      </c>
      <c r="B4" s="51" t="s">
        <v>1</v>
      </c>
      <c r="C4" s="40" t="s">
        <v>13</v>
      </c>
      <c r="D4" s="41" t="s">
        <v>14</v>
      </c>
      <c r="E4" s="41" t="s">
        <v>15</v>
      </c>
      <c r="F4" s="42" t="s">
        <v>16</v>
      </c>
      <c r="G4" s="37" t="s">
        <v>17</v>
      </c>
    </row>
    <row r="5" spans="1:7" s="38" customFormat="1" ht="16.5" thickBot="1" x14ac:dyDescent="0.25">
      <c r="A5" s="52"/>
      <c r="B5" s="52"/>
      <c r="C5" s="43" t="s">
        <v>12</v>
      </c>
      <c r="D5" s="44" t="s">
        <v>12</v>
      </c>
      <c r="E5" s="44" t="s">
        <v>12</v>
      </c>
      <c r="F5" s="45" t="s">
        <v>12</v>
      </c>
      <c r="G5" s="39" t="s">
        <v>12</v>
      </c>
    </row>
    <row r="6" spans="1:7" ht="48" thickBot="1" x14ac:dyDescent="0.25">
      <c r="A6" s="49" t="s">
        <v>27</v>
      </c>
      <c r="B6" s="50" t="s">
        <v>11</v>
      </c>
      <c r="C6" s="103">
        <f>'БЭЭ и М'!C25</f>
        <v>0</v>
      </c>
      <c r="D6" s="104">
        <f>'БЭЭ и М'!D25</f>
        <v>19773.717000000001</v>
      </c>
      <c r="E6" s="104">
        <f>'БЭЭ и М'!E25</f>
        <v>222275.715</v>
      </c>
      <c r="F6" s="105">
        <f>'БЭЭ и М'!F25</f>
        <v>392022.07199999999</v>
      </c>
      <c r="G6" s="106">
        <f>D6+E6+F6</f>
        <v>634071.50399999996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zoomScale="80" zoomScaleNormal="80" workbookViewId="0">
      <selection activeCell="B2" sqref="B2"/>
    </sheetView>
  </sheetViews>
  <sheetFormatPr defaultRowHeight="12.75" x14ac:dyDescent="0.2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1" customWidth="1"/>
    <col min="8" max="8" width="14.28515625" style="4" bestFit="1" customWidth="1"/>
    <col min="9" max="16384" width="9.140625" style="4"/>
  </cols>
  <sheetData>
    <row r="1" spans="1:7" ht="18.75" x14ac:dyDescent="0.3">
      <c r="A1" s="1"/>
      <c r="B1" s="2" t="s">
        <v>25</v>
      </c>
      <c r="C1" s="3"/>
      <c r="D1" s="3"/>
      <c r="F1" s="5"/>
      <c r="G1" s="6"/>
    </row>
    <row r="2" spans="1:7" s="34" customFormat="1" ht="19.5" x14ac:dyDescent="0.35">
      <c r="A2" s="32"/>
      <c r="B2" s="32" t="s">
        <v>30</v>
      </c>
      <c r="C2" s="33"/>
      <c r="D2" s="33"/>
      <c r="F2" s="35"/>
      <c r="G2" s="36"/>
    </row>
    <row r="3" spans="1:7" s="34" customFormat="1" ht="20.25" thickBot="1" x14ac:dyDescent="0.4">
      <c r="A3" s="32"/>
      <c r="B3" s="32"/>
      <c r="C3" s="33"/>
      <c r="D3" s="33"/>
      <c r="F3" s="35"/>
      <c r="G3" s="36"/>
    </row>
    <row r="4" spans="1:7" s="38" customFormat="1" ht="15.75" x14ac:dyDescent="0.2">
      <c r="A4" s="51" t="s">
        <v>0</v>
      </c>
      <c r="B4" s="51" t="s">
        <v>1</v>
      </c>
      <c r="C4" s="40" t="s">
        <v>13</v>
      </c>
      <c r="D4" s="41" t="s">
        <v>14</v>
      </c>
      <c r="E4" s="41" t="s">
        <v>15</v>
      </c>
      <c r="F4" s="42" t="s">
        <v>16</v>
      </c>
      <c r="G4" s="37" t="s">
        <v>17</v>
      </c>
    </row>
    <row r="5" spans="1:7" s="38" customFormat="1" ht="16.5" thickBot="1" x14ac:dyDescent="0.25">
      <c r="A5" s="52"/>
      <c r="B5" s="52"/>
      <c r="C5" s="43" t="s">
        <v>12</v>
      </c>
      <c r="D5" s="44" t="s">
        <v>12</v>
      </c>
      <c r="E5" s="44" t="s">
        <v>12</v>
      </c>
      <c r="F5" s="45" t="s">
        <v>12</v>
      </c>
      <c r="G5" s="39" t="s">
        <v>12</v>
      </c>
    </row>
    <row r="6" spans="1:7" ht="15.75" x14ac:dyDescent="0.25">
      <c r="A6" s="7" t="s">
        <v>27</v>
      </c>
      <c r="B6" s="8" t="s">
        <v>23</v>
      </c>
      <c r="C6" s="54"/>
      <c r="D6" s="55"/>
      <c r="E6" s="55"/>
      <c r="F6" s="56"/>
      <c r="G6" s="57"/>
    </row>
    <row r="7" spans="1:7" ht="15.75" x14ac:dyDescent="0.25">
      <c r="A7" s="9"/>
      <c r="B7" s="10" t="s">
        <v>2</v>
      </c>
      <c r="C7" s="58">
        <v>535883.36399999994</v>
      </c>
      <c r="D7" s="59">
        <v>227495.45300000001</v>
      </c>
      <c r="E7" s="59">
        <v>30272.502</v>
      </c>
      <c r="F7" s="60">
        <v>183.02699999999999</v>
      </c>
      <c r="G7" s="61">
        <f>SUM(C7:F7)</f>
        <v>793834.3459999999</v>
      </c>
    </row>
    <row r="8" spans="1:7" ht="15.75" x14ac:dyDescent="0.25">
      <c r="A8" s="9"/>
      <c r="B8" s="10" t="s">
        <v>3</v>
      </c>
      <c r="C8" s="62">
        <v>87133.375</v>
      </c>
      <c r="D8" s="63">
        <v>0</v>
      </c>
      <c r="E8" s="59">
        <v>11265.163</v>
      </c>
      <c r="F8" s="60">
        <v>0</v>
      </c>
      <c r="G8" s="61">
        <f t="shared" ref="G8:G15" si="0">SUM(C8:F8)</f>
        <v>98398.538</v>
      </c>
    </row>
    <row r="9" spans="1:7" ht="15.75" x14ac:dyDescent="0.25">
      <c r="A9" s="9"/>
      <c r="B9" s="10" t="s">
        <v>31</v>
      </c>
      <c r="C9" s="64">
        <v>0</v>
      </c>
      <c r="D9" s="65">
        <v>64661.856</v>
      </c>
      <c r="E9" s="66">
        <v>0</v>
      </c>
      <c r="F9" s="60">
        <v>0</v>
      </c>
      <c r="G9" s="61">
        <f t="shared" si="0"/>
        <v>64661.856</v>
      </c>
    </row>
    <row r="10" spans="1:7" ht="15.75" x14ac:dyDescent="0.25">
      <c r="A10" s="9"/>
      <c r="B10" s="10" t="s">
        <v>4</v>
      </c>
      <c r="C10" s="64">
        <v>0</v>
      </c>
      <c r="D10" s="63">
        <v>0</v>
      </c>
      <c r="E10" s="67">
        <v>3957.8</v>
      </c>
      <c r="F10" s="60">
        <v>0</v>
      </c>
      <c r="G10" s="61">
        <f t="shared" si="0"/>
        <v>3957.8</v>
      </c>
    </row>
    <row r="11" spans="1:7" ht="15.75" x14ac:dyDescent="0.25">
      <c r="A11" s="9"/>
      <c r="B11" s="10" t="s">
        <v>5</v>
      </c>
      <c r="C11" s="64">
        <v>0</v>
      </c>
      <c r="D11" s="68">
        <v>5.4619999999999997</v>
      </c>
      <c r="E11" s="66">
        <v>0</v>
      </c>
      <c r="F11" s="60">
        <v>0</v>
      </c>
      <c r="G11" s="61">
        <f t="shared" si="0"/>
        <v>5.4619999999999997</v>
      </c>
    </row>
    <row r="12" spans="1:7" ht="15.75" x14ac:dyDescent="0.25">
      <c r="A12" s="9"/>
      <c r="B12" s="10" t="s">
        <v>6</v>
      </c>
      <c r="C12" s="64">
        <v>0</v>
      </c>
      <c r="D12" s="63">
        <v>0</v>
      </c>
      <c r="E12" s="59">
        <v>625.053</v>
      </c>
      <c r="F12" s="60">
        <v>425.83800000000002</v>
      </c>
      <c r="G12" s="61">
        <f t="shared" si="0"/>
        <v>1050.8910000000001</v>
      </c>
    </row>
    <row r="13" spans="1:7" ht="15.75" x14ac:dyDescent="0.25">
      <c r="A13" s="9"/>
      <c r="B13" s="10" t="s">
        <v>32</v>
      </c>
      <c r="C13" s="64">
        <v>20553.558000000001</v>
      </c>
      <c r="D13" s="63">
        <v>0</v>
      </c>
      <c r="E13" s="59">
        <v>0</v>
      </c>
      <c r="F13" s="60">
        <v>0</v>
      </c>
      <c r="G13" s="61">
        <f t="shared" si="0"/>
        <v>20553.558000000001</v>
      </c>
    </row>
    <row r="14" spans="1:7" ht="15.75" x14ac:dyDescent="0.25">
      <c r="A14" s="9"/>
      <c r="B14" s="10" t="s">
        <v>33</v>
      </c>
      <c r="C14" s="64">
        <v>7645.4549999999999</v>
      </c>
      <c r="D14" s="63">
        <v>0</v>
      </c>
      <c r="E14" s="59">
        <v>0</v>
      </c>
      <c r="F14" s="60">
        <v>0</v>
      </c>
      <c r="G14" s="61">
        <f t="shared" si="0"/>
        <v>7645.4549999999999</v>
      </c>
    </row>
    <row r="15" spans="1:7" ht="15.75" x14ac:dyDescent="0.25">
      <c r="A15" s="9"/>
      <c r="B15" s="10" t="s">
        <v>10</v>
      </c>
      <c r="C15" s="64">
        <v>0</v>
      </c>
      <c r="D15" s="63">
        <v>0</v>
      </c>
      <c r="E15" s="63">
        <v>13133.837</v>
      </c>
      <c r="F15" s="69">
        <v>0</v>
      </c>
      <c r="G15" s="61">
        <f t="shared" si="0"/>
        <v>13133.837</v>
      </c>
    </row>
    <row r="16" spans="1:7" ht="16.5" thickBot="1" x14ac:dyDescent="0.3">
      <c r="A16" s="12">
        <v>2</v>
      </c>
      <c r="B16" s="13" t="s">
        <v>26</v>
      </c>
      <c r="C16" s="70">
        <f>SUM(C7:C15)</f>
        <v>651215.75199999986</v>
      </c>
      <c r="D16" s="71">
        <f>SUM(D7:D15)</f>
        <v>292162.77100000001</v>
      </c>
      <c r="E16" s="71">
        <f>SUM(E7:E15)</f>
        <v>59254.355000000003</v>
      </c>
      <c r="F16" s="72">
        <f>SUM(F7:F15)</f>
        <v>608.86500000000001</v>
      </c>
      <c r="G16" s="73">
        <f>SUM(G7:G15)</f>
        <v>1003241.7429999998</v>
      </c>
    </row>
    <row r="17" spans="1:9" ht="15.75" x14ac:dyDescent="0.25">
      <c r="A17" s="14"/>
      <c r="B17" s="8" t="s">
        <v>22</v>
      </c>
      <c r="C17" s="74"/>
      <c r="D17" s="75"/>
      <c r="E17" s="75"/>
      <c r="F17" s="76"/>
      <c r="G17" s="77"/>
    </row>
    <row r="18" spans="1:9" ht="15.75" x14ac:dyDescent="0.25">
      <c r="A18" s="15"/>
      <c r="B18" s="10" t="s">
        <v>7</v>
      </c>
      <c r="C18" s="64">
        <v>0</v>
      </c>
      <c r="D18" s="68">
        <v>1407.4490000000001</v>
      </c>
      <c r="E18" s="59">
        <v>2962.0039999999999</v>
      </c>
      <c r="F18" s="69">
        <v>0</v>
      </c>
      <c r="G18" s="78">
        <f>SUM(C18:F18)</f>
        <v>4369.4529999999995</v>
      </c>
    </row>
    <row r="19" spans="1:9" ht="15.75" x14ac:dyDescent="0.25">
      <c r="A19" s="15"/>
      <c r="B19" s="10" t="s">
        <v>8</v>
      </c>
      <c r="C19" s="64">
        <v>0</v>
      </c>
      <c r="D19" s="66">
        <v>0</v>
      </c>
      <c r="E19" s="59">
        <v>3770.846</v>
      </c>
      <c r="F19" s="79">
        <v>0</v>
      </c>
      <c r="G19" s="78">
        <f t="shared" ref="G19:G23" si="1">SUM(C19:F19)</f>
        <v>3770.846</v>
      </c>
    </row>
    <row r="20" spans="1:9" ht="15.75" x14ac:dyDescent="0.25">
      <c r="A20" s="15"/>
      <c r="B20" s="10" t="s">
        <v>28</v>
      </c>
      <c r="C20" s="64">
        <v>0</v>
      </c>
      <c r="D20" s="66">
        <v>2245.0430000000001</v>
      </c>
      <c r="E20" s="59">
        <v>35966.468000000001</v>
      </c>
      <c r="F20" s="79">
        <v>0</v>
      </c>
      <c r="G20" s="78">
        <f t="shared" si="1"/>
        <v>38211.510999999999</v>
      </c>
    </row>
    <row r="21" spans="1:9" ht="15.75" x14ac:dyDescent="0.25">
      <c r="A21" s="15"/>
      <c r="B21" s="10" t="s">
        <v>34</v>
      </c>
      <c r="C21" s="64">
        <v>0</v>
      </c>
      <c r="D21" s="66">
        <v>0</v>
      </c>
      <c r="E21" s="59">
        <v>640.13</v>
      </c>
      <c r="F21" s="79">
        <v>0</v>
      </c>
      <c r="G21" s="78">
        <f t="shared" si="1"/>
        <v>640.13</v>
      </c>
    </row>
    <row r="22" spans="1:9" ht="15.75" x14ac:dyDescent="0.25">
      <c r="A22" s="15"/>
      <c r="B22" s="10" t="s">
        <v>35</v>
      </c>
      <c r="C22" s="64">
        <v>0</v>
      </c>
      <c r="D22" s="66">
        <v>0</v>
      </c>
      <c r="E22" s="59">
        <v>14229.672</v>
      </c>
      <c r="F22" s="79">
        <v>0</v>
      </c>
      <c r="G22" s="78">
        <f t="shared" si="1"/>
        <v>14229.672</v>
      </c>
    </row>
    <row r="23" spans="1:9" ht="15.75" x14ac:dyDescent="0.25">
      <c r="A23" s="15"/>
      <c r="B23" s="10" t="s">
        <v>9</v>
      </c>
      <c r="C23" s="64">
        <v>0</v>
      </c>
      <c r="D23" s="66">
        <v>565.64400000000001</v>
      </c>
      <c r="E23" s="59">
        <v>185709.48800000001</v>
      </c>
      <c r="F23" s="79">
        <v>0</v>
      </c>
      <c r="G23" s="78">
        <f t="shared" si="1"/>
        <v>186275.13200000001</v>
      </c>
    </row>
    <row r="24" spans="1:9" ht="16.5" thickBot="1" x14ac:dyDescent="0.3">
      <c r="A24" s="12"/>
      <c r="B24" s="13" t="s">
        <v>26</v>
      </c>
      <c r="C24" s="80">
        <f t="shared" ref="C24" si="2">SUM(C18:C23)</f>
        <v>0</v>
      </c>
      <c r="D24" s="71">
        <f>SUM(D18:D23)</f>
        <v>4218.1360000000004</v>
      </c>
      <c r="E24" s="71">
        <f t="shared" ref="E24:F24" si="3">SUM(E18:E23)</f>
        <v>243278.60800000001</v>
      </c>
      <c r="F24" s="72">
        <f t="shared" si="3"/>
        <v>0</v>
      </c>
      <c r="G24" s="73">
        <f>SUM(G18:G23)</f>
        <v>247496.74400000001</v>
      </c>
      <c r="H24" s="16"/>
    </row>
    <row r="25" spans="1:9" ht="35.25" customHeight="1" x14ac:dyDescent="0.2">
      <c r="A25" s="17" t="s">
        <v>36</v>
      </c>
      <c r="B25" s="18" t="s">
        <v>11</v>
      </c>
      <c r="C25" s="81">
        <v>0</v>
      </c>
      <c r="D25" s="82">
        <v>19773.717000000001</v>
      </c>
      <c r="E25" s="82">
        <v>222275.715</v>
      </c>
      <c r="F25" s="83">
        <v>392022.07199999999</v>
      </c>
      <c r="G25" s="84">
        <f>D25+E25+F25</f>
        <v>634071.50399999996</v>
      </c>
      <c r="H25" s="19"/>
      <c r="I25" s="19"/>
    </row>
    <row r="26" spans="1:9" ht="15.75" x14ac:dyDescent="0.25">
      <c r="A26" s="20" t="s">
        <v>37</v>
      </c>
      <c r="B26" s="21" t="s">
        <v>21</v>
      </c>
      <c r="C26" s="85"/>
      <c r="D26" s="86"/>
      <c r="E26" s="86"/>
      <c r="F26" s="87"/>
      <c r="G26" s="88"/>
    </row>
    <row r="27" spans="1:9" ht="15.75" x14ac:dyDescent="0.25">
      <c r="A27" s="22"/>
      <c r="B27" s="11" t="s">
        <v>19</v>
      </c>
      <c r="C27" s="89">
        <v>0</v>
      </c>
      <c r="D27" s="90">
        <v>24403.553</v>
      </c>
      <c r="E27" s="90">
        <v>53477.855000000003</v>
      </c>
      <c r="F27" s="91">
        <v>43792.087</v>
      </c>
      <c r="G27" s="92">
        <f>D27+E27+F27</f>
        <v>121673.495</v>
      </c>
    </row>
    <row r="28" spans="1:9" ht="16.5" thickBot="1" x14ac:dyDescent="0.3">
      <c r="A28" s="23"/>
      <c r="B28" s="11" t="s">
        <v>20</v>
      </c>
      <c r="C28" s="93">
        <v>0</v>
      </c>
      <c r="D28" s="46">
        <f>259%/100</f>
        <v>2.5899999999999999E-2</v>
      </c>
      <c r="E28" s="46">
        <f>560%/100</f>
        <v>5.5999999999999994E-2</v>
      </c>
      <c r="F28" s="47">
        <f>1005%/100</f>
        <v>0.10050000000000001</v>
      </c>
      <c r="G28" s="48">
        <f>(G27)/G16</f>
        <v>0.1212803353219325</v>
      </c>
    </row>
    <row r="29" spans="1:9" ht="15.75" x14ac:dyDescent="0.25">
      <c r="A29" s="94">
        <v>5</v>
      </c>
      <c r="B29" s="24" t="s">
        <v>18</v>
      </c>
      <c r="C29" s="81">
        <v>0</v>
      </c>
      <c r="D29" s="95">
        <v>0</v>
      </c>
      <c r="E29" s="95">
        <v>0</v>
      </c>
      <c r="F29" s="96">
        <v>0</v>
      </c>
      <c r="G29" s="97">
        <v>187.38200000000001</v>
      </c>
    </row>
    <row r="30" spans="1:9" ht="32.25" thickBot="1" x14ac:dyDescent="0.25">
      <c r="A30" s="98">
        <v>6</v>
      </c>
      <c r="B30" s="25" t="s">
        <v>24</v>
      </c>
      <c r="C30" s="99">
        <v>0</v>
      </c>
      <c r="D30" s="100">
        <v>0</v>
      </c>
      <c r="E30" s="100">
        <v>0</v>
      </c>
      <c r="F30" s="101">
        <v>0</v>
      </c>
      <c r="G30" s="102">
        <f>G16-G24</f>
        <v>755744.99899999984</v>
      </c>
      <c r="H30" s="26"/>
    </row>
    <row r="31" spans="1:9" x14ac:dyDescent="0.2">
      <c r="C31" s="27"/>
      <c r="D31" s="27"/>
      <c r="E31" s="28"/>
      <c r="F31" s="29"/>
      <c r="G31" s="30"/>
    </row>
    <row r="32" spans="1:9" x14ac:dyDescent="0.2">
      <c r="C32" s="27"/>
      <c r="D32" s="27"/>
      <c r="E32" s="28"/>
      <c r="F32" s="29"/>
      <c r="G32" s="30"/>
    </row>
    <row r="33" spans="1:7" x14ac:dyDescent="0.2">
      <c r="C33" s="27"/>
      <c r="D33" s="27"/>
      <c r="E33" s="28"/>
      <c r="F33" s="29"/>
      <c r="G33" s="30"/>
    </row>
    <row r="34" spans="1:7" x14ac:dyDescent="0.2">
      <c r="A34" s="28"/>
      <c r="C34" s="27"/>
      <c r="D34" s="27"/>
      <c r="E34" s="28"/>
      <c r="F34" s="29"/>
      <c r="G34" s="30"/>
    </row>
    <row r="35" spans="1:7" x14ac:dyDescent="0.2">
      <c r="A35" s="28"/>
      <c r="C35" s="27"/>
      <c r="D35" s="27"/>
      <c r="E35" s="28"/>
      <c r="F35" s="29"/>
      <c r="G35" s="30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2020-02-27T01:54:45Z</dcterms:modified>
</cp:coreProperties>
</file>