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3\ГЭС\Раскрытие на сайте\"/>
    </mc:Choice>
  </mc:AlternateContent>
  <bookViews>
    <workbookView xWindow="-15" yWindow="45" windowWidth="14520" windowHeight="12795" activeTab="11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6" i="15" l="1"/>
  <c r="E5" i="15"/>
  <c r="E6" i="13" l="1"/>
  <c r="E5" i="13"/>
  <c r="E6" i="12" l="1"/>
  <c r="E5" i="12"/>
  <c r="E11" i="10" l="1"/>
  <c r="E12" i="10" s="1"/>
  <c r="E10" i="10"/>
  <c r="E6" i="11" l="1"/>
  <c r="E5" i="11"/>
  <c r="E11" i="9" l="1"/>
  <c r="E10" i="9"/>
  <c r="E12" i="9" s="1"/>
  <c r="E6" i="10" l="1"/>
  <c r="E5" i="10"/>
  <c r="E11" i="8" l="1"/>
  <c r="E10" i="8"/>
  <c r="E14" i="6"/>
  <c r="E13" i="6"/>
  <c r="E15" i="6" s="1"/>
  <c r="E12" i="8" l="1"/>
  <c r="E6" i="9" l="1"/>
  <c r="E5" i="9"/>
  <c r="E6" i="8" l="1"/>
  <c r="E5" i="8"/>
  <c r="E6" i="7" l="1"/>
  <c r="E5" i="7"/>
  <c r="E6" i="6" l="1"/>
  <c r="E5" i="6"/>
  <c r="E11" i="4" l="1"/>
  <c r="E10" i="4"/>
  <c r="E12" i="4" s="1"/>
  <c r="E6" i="5" l="1"/>
  <c r="E5" i="5"/>
  <c r="E6" i="4" l="1"/>
  <c r="E5" i="4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9" i="7" l="1"/>
  <c r="E8" i="7"/>
  <c r="E10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<sst xmlns="http://schemas.openxmlformats.org/spreadsheetml/2006/main" count="225" uniqueCount="29">
  <si>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</si>
  <si>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</si>
  <si>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</si>
  <si>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</si>
  <si>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</si>
  <si>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</si>
  <si>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</si>
  <si>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</si>
  <si>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</si>
  <si>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</si>
  <si>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</si>
  <si>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</si>
  <si>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</si>
  <si>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</si>
  <si>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</si>
  <si>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</si>
  <si>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</si>
  <si>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</si>
  <si>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</si>
  <si>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</si>
  <si>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</si>
  <si>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</si>
  <si>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</si>
  <si>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</si>
  <si>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за 2023 г.</t>
  </si>
  <si>
    <t>13.02.2023 г.</t>
  </si>
  <si>
    <t>13.03.2023 г.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</si>
  <si>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</si>
  <si>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11.04.2023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</si>
</sst>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14" fontId="12" fillId="0" borderId="0" xfId="0" applyNumberFormat="1" applyFont="1" applyFill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9" sqref="A9: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x14ac:dyDescent="0.25">
      <c r="A2" s="42" t="s">
        <v>24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38" t="s">
        <v>23</v>
      </c>
      <c r="C5" s="41" t="s">
        <v>19</v>
      </c>
      <c r="D5" s="4" t="s">
        <v>20</v>
      </c>
      <c r="E5" s="5">
        <f>11638649/1000</f>
        <v>11638.648999999999</v>
      </c>
    </row>
    <row r="6" spans="1:5" s="3" customFormat="1" ht="12.75" x14ac:dyDescent="0.2">
      <c r="A6" s="1">
        <v>2</v>
      </c>
      <c r="B6" s="39"/>
      <c r="C6" s="41"/>
      <c r="D6" s="6" t="s">
        <v>16</v>
      </c>
      <c r="E6" s="7">
        <f>3.01701340851503*1000</f>
        <v>3017.0134085150303</v>
      </c>
    </row>
    <row r="7" spans="1:5" s="3" customFormat="1" ht="25.5" x14ac:dyDescent="0.2">
      <c r="A7" s="1">
        <v>3</v>
      </c>
      <c r="B7" s="40"/>
      <c r="C7" s="41"/>
      <c r="D7" s="8" t="s">
        <v>15</v>
      </c>
      <c r="E7" s="9">
        <f t="shared" ref="E7" si="0">E5*E6</f>
        <v>35113960.090000048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2</v>
      </c>
    </row>
    <row r="10" spans="1:5" ht="25.5" x14ac:dyDescent="0.25">
      <c r="A10" s="1">
        <v>1</v>
      </c>
      <c r="B10" s="43" t="s">
        <v>22</v>
      </c>
      <c r="C10" s="46" t="s">
        <v>27</v>
      </c>
      <c r="D10" s="4" t="s">
        <v>20</v>
      </c>
      <c r="E10" s="5">
        <f>1831/1000</f>
        <v>1.831</v>
      </c>
    </row>
    <row r="11" spans="1:5" x14ac:dyDescent="0.25">
      <c r="A11" s="1">
        <v>2</v>
      </c>
      <c r="B11" s="44"/>
      <c r="C11" s="46"/>
      <c r="D11" s="6" t="s">
        <v>16</v>
      </c>
      <c r="E11" s="7">
        <f>3.93782*1000</f>
        <v>3937.8199999999997</v>
      </c>
    </row>
    <row r="12" spans="1:5" ht="25.5" x14ac:dyDescent="0.25">
      <c r="A12" s="1">
        <v>3</v>
      </c>
      <c r="B12" s="45"/>
      <c r="C12" s="46"/>
      <c r="D12" s="8" t="s">
        <v>15</v>
      </c>
      <c r="E12" s="9">
        <f>E10*E11</f>
        <v>7210.1484199999995</v>
      </c>
    </row>
    <row r="15" spans="1:5" x14ac:dyDescent="0.25">
      <c r="D15" s="14" t="s">
        <v>21</v>
      </c>
      <c r="E15" s="30" t="s">
        <v>25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>
      <selection activeCell="C19" sqref="C19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2" t="s">
        <v>14</v>
      </c>
      <c r="B1" s="42"/>
      <c r="C1" s="42"/>
      <c r="D1" s="42"/>
      <c r="E1" s="42"/>
    </row>
    <row r="2" spans="1:5" ht="15" customHeight="1" x14ac:dyDescent="0.2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38" t="s">
        <v>23</v>
      </c>
      <c r="C5" s="41" t="s">
        <v>19</v>
      </c>
      <c r="D5" s="4" t="s">
        <v>20</v>
      </c>
      <c r="E5" s="5">
        <f>12938499/1000</f>
        <v>12938.499</v>
      </c>
    </row>
    <row r="6" spans="1:5" s="2" customFormat="1" ht="12.75" customHeight="1" x14ac:dyDescent="0.2">
      <c r="A6" s="1">
        <v>2</v>
      </c>
      <c r="B6" s="39"/>
      <c r="C6" s="41"/>
      <c r="D6" s="6" t="s">
        <v>16</v>
      </c>
      <c r="E6" s="7">
        <f>2.76687*1000</f>
        <v>2766.87</v>
      </c>
    </row>
    <row r="7" spans="1:5" s="2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35799144.728129998</v>
      </c>
    </row>
    <row r="10" spans="1:5" customFormat="1" ht="15" x14ac:dyDescent="0.25">
      <c r="D10" s="14" t="s">
        <v>21</v>
      </c>
      <c r="E10" s="27">
        <v>45243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G10" sqref="G10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38" t="s">
        <v>23</v>
      </c>
      <c r="C5" s="41" t="s">
        <v>19</v>
      </c>
      <c r="D5" s="4" t="s">
        <v>20</v>
      </c>
      <c r="E5" s="5">
        <v>10373.932000000001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v>3105.35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32214689.736200001</v>
      </c>
    </row>
    <row r="11" spans="1:5" x14ac:dyDescent="0.25">
      <c r="D11" s="14" t="s">
        <v>21</v>
      </c>
      <c r="E11" s="27">
        <v>45271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38" t="s">
        <v>23</v>
      </c>
      <c r="C5" s="41" t="s">
        <v>19</v>
      </c>
      <c r="D5" s="4" t="s">
        <v>20</v>
      </c>
      <c r="E5" s="5">
        <f>18723937/1000</f>
        <v>18723.937000000002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2.94696*1000</f>
        <v>2946.9599999999996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55178693.381519996</v>
      </c>
    </row>
    <row r="11" spans="1:5" x14ac:dyDescent="0.25">
      <c r="D11" s="14" t="s">
        <v>21</v>
      </c>
      <c r="E11" s="27">
        <v>45302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3017.0134085150303</v>
      </c>
      <c r="D5" s="26" t="e">
        <f>B5*C5/1000</f>
        <v>#REF!</v>
      </c>
    </row>
    <row r="6" spans="1:4" x14ac:dyDescent="0.25">
      <c r="A6">
        <v>2</v>
      </c>
      <c r="B6" s="25">
        <f>Февраль!E5</f>
        <v>6138</v>
      </c>
      <c r="C6" s="25">
        <f>Февраль!E6</f>
        <v>3526.1693580971</v>
      </c>
      <c r="D6" s="26">
        <f t="shared" ref="D6:D13" si="0">B6*C6/1000</f>
        <v>21643.627519999998</v>
      </c>
    </row>
    <row r="7" spans="1:4" x14ac:dyDescent="0.25">
      <c r="A7">
        <v>3</v>
      </c>
      <c r="B7" s="25">
        <f>Март!E5</f>
        <v>16367.241</v>
      </c>
      <c r="C7" s="25">
        <f>Март!E6</f>
        <v>3094.89</v>
      </c>
      <c r="D7" s="26">
        <f t="shared" si="0"/>
        <v>50654.810498489998</v>
      </c>
    </row>
    <row r="8" spans="1:4" x14ac:dyDescent="0.25">
      <c r="A8">
        <v>4</v>
      </c>
      <c r="B8" s="25">
        <f>Апрель!E5</f>
        <v>8647.2360000000008</v>
      </c>
      <c r="C8" s="25">
        <f>Апрель!E6</f>
        <v>3043.32</v>
      </c>
      <c r="D8" s="26">
        <f t="shared" si="0"/>
        <v>26316.306263520004</v>
      </c>
    </row>
    <row r="9" spans="1:4" x14ac:dyDescent="0.25">
      <c r="A9">
        <v>5</v>
      </c>
      <c r="B9" s="25">
        <f>Май!E5</f>
        <v>10564.352999999999</v>
      </c>
      <c r="C9" s="25">
        <f>Май!E6</f>
        <v>2887.752193627</v>
      </c>
      <c r="D9" s="26">
        <f t="shared" si="0"/>
        <v>30507.233549999975</v>
      </c>
    </row>
    <row r="10" spans="1:4" x14ac:dyDescent="0.25">
      <c r="A10">
        <v>6</v>
      </c>
      <c r="B10" s="25">
        <f>Июнь!E5</f>
        <v>3443.7359999999999</v>
      </c>
      <c r="C10" s="25">
        <f>Июнь!E6</f>
        <v>2856.6699999999996</v>
      </c>
      <c r="D10" s="26">
        <f t="shared" si="0"/>
        <v>9837.6173191199996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2741.8082270300201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2554.4924987330201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7232.9279999999999</v>
      </c>
      <c r="C13" s="25">
        <f>Сентябрь!E6</f>
        <v>3134.7</v>
      </c>
      <c r="D13" s="26">
        <f t="shared" si="0"/>
        <v>22673.0594016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3017.0134085150303</v>
      </c>
      <c r="E5" s="26" t="e">
        <f>SUM(F5:H5)</f>
        <v>#REF!</v>
      </c>
      <c r="F5" s="26">
        <f>Январь!E5</f>
        <v>11638.648999999999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3526.1693580971</v>
      </c>
      <c r="E6" s="26">
        <f t="shared" ref="E6:E16" si="0">SUM(F6:H6)</f>
        <v>6138</v>
      </c>
      <c r="F6" s="26">
        <f>Февраль!E5</f>
        <v>6138</v>
      </c>
    </row>
    <row r="7" spans="3:8" x14ac:dyDescent="0.25">
      <c r="C7" t="s">
        <v>4</v>
      </c>
      <c r="D7" s="25">
        <f>Март!E6</f>
        <v>3094.89</v>
      </c>
      <c r="E7" s="26">
        <f t="shared" si="0"/>
        <v>16367.241</v>
      </c>
      <c r="F7" s="26">
        <f>Март!E5</f>
        <v>16367.241</v>
      </c>
    </row>
    <row r="8" spans="3:8" x14ac:dyDescent="0.25">
      <c r="C8" t="s">
        <v>5</v>
      </c>
      <c r="D8" s="25">
        <f>Апрель!E6</f>
        <v>3043.32</v>
      </c>
      <c r="E8" s="26">
        <f t="shared" si="0"/>
        <v>8647.2360000000008</v>
      </c>
      <c r="F8" s="26">
        <f>Апрель!E5</f>
        <v>8647.2360000000008</v>
      </c>
    </row>
    <row r="9" spans="3:8" x14ac:dyDescent="0.25">
      <c r="C9" t="s">
        <v>6</v>
      </c>
      <c r="D9" s="25">
        <f>Май!E6</f>
        <v>2887.752193627</v>
      </c>
      <c r="E9" s="26">
        <f t="shared" si="0"/>
        <v>10564.352999999999</v>
      </c>
      <c r="F9" s="26">
        <f>Май!E5</f>
        <v>10564.352999999999</v>
      </c>
    </row>
    <row r="10" spans="3:8" x14ac:dyDescent="0.25">
      <c r="C10" t="s">
        <v>7</v>
      </c>
      <c r="D10" s="25">
        <f>Июнь!E6</f>
        <v>2856.6699999999996</v>
      </c>
      <c r="E10" s="26">
        <f t="shared" si="0"/>
        <v>3443.7359999999999</v>
      </c>
      <c r="F10" s="26">
        <f>Июнь!E5</f>
        <v>3443.7359999999999</v>
      </c>
    </row>
    <row r="11" spans="3:8" x14ac:dyDescent="0.25">
      <c r="C11" t="s">
        <v>8</v>
      </c>
      <c r="D11" s="25">
        <f>Июль!E6</f>
        <v>2741.8082270300201</v>
      </c>
      <c r="E11" s="26" t="e">
        <f t="shared" si="0"/>
        <v>#REF!</v>
      </c>
      <c r="F11" s="26">
        <f>Июль!E5</f>
        <v>8803.3469999999998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2554.4924987330201</v>
      </c>
      <c r="E12" s="26" t="e">
        <f t="shared" si="0"/>
        <v>#REF!</v>
      </c>
      <c r="F12" s="26">
        <f>Август!E5</f>
        <v>6951.5590000000002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3134.7</v>
      </c>
      <c r="E13" s="26">
        <f t="shared" si="0"/>
        <v>7232.9279999999999</v>
      </c>
      <c r="F13" s="26">
        <f>Сентябрь!E5</f>
        <v>7232.9279999999999</v>
      </c>
    </row>
    <row r="14" spans="3:8" x14ac:dyDescent="0.25">
      <c r="C14" t="s">
        <v>11</v>
      </c>
      <c r="D14" s="25">
        <f>Октябрь!E6</f>
        <v>2766.87</v>
      </c>
      <c r="E14" s="26">
        <f t="shared" si="0"/>
        <v>12938.499</v>
      </c>
      <c r="F14" s="26">
        <f>Октябрь!E5</f>
        <v>12938.499</v>
      </c>
    </row>
    <row r="15" spans="3:8" x14ac:dyDescent="0.25">
      <c r="C15" t="s">
        <v>12</v>
      </c>
      <c r="D15" s="25">
        <f>Ноябрь!E6</f>
        <v>3105.35</v>
      </c>
      <c r="E15" s="26">
        <f t="shared" si="0"/>
        <v>10373.932000000001</v>
      </c>
      <c r="F15" s="26">
        <f>Ноябрь!E5</f>
        <v>10373.932000000001</v>
      </c>
    </row>
    <row r="16" spans="3:8" x14ac:dyDescent="0.25">
      <c r="C16" t="s">
        <v>13</v>
      </c>
      <c r="D16" s="25">
        <f>Декабрь!E6</f>
        <v>2946.9599999999996</v>
      </c>
      <c r="E16" s="26">
        <f t="shared" si="0"/>
        <v>18723.937000000002</v>
      </c>
      <c r="F16" s="26">
        <f>Декабрь!E5</f>
        <v>18723.937000000002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C25" sqref="C2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4">
        <v>1</v>
      </c>
      <c r="B5" s="38" t="s">
        <v>23</v>
      </c>
      <c r="C5" s="41" t="s">
        <v>19</v>
      </c>
      <c r="D5" s="4" t="s">
        <v>20</v>
      </c>
      <c r="E5" s="5">
        <f>6138000/1000</f>
        <v>6138</v>
      </c>
    </row>
    <row r="6" spans="1:5" s="3" customFormat="1" ht="12.75" x14ac:dyDescent="0.2">
      <c r="A6" s="55"/>
      <c r="B6" s="39"/>
      <c r="C6" s="41"/>
      <c r="D6" s="6" t="s">
        <v>16</v>
      </c>
      <c r="E6" s="7">
        <f>3.5261693580971*1000</f>
        <v>3526.1693580971</v>
      </c>
    </row>
    <row r="7" spans="1:5" s="3" customFormat="1" ht="25.5" x14ac:dyDescent="0.2">
      <c r="A7" s="56"/>
      <c r="B7" s="40"/>
      <c r="C7" s="41"/>
      <c r="D7" s="8" t="s">
        <v>15</v>
      </c>
      <c r="E7" s="9">
        <f t="shared" ref="E7" si="0">E5*E6</f>
        <v>21643627.52</v>
      </c>
    </row>
    <row r="8" spans="1:5" s="17" customFormat="1" ht="25.5" hidden="1" customHeight="1" x14ac:dyDescent="0.2">
      <c r="A8" s="47">
        <v>2</v>
      </c>
      <c r="B8" s="50" t="s">
        <v>22</v>
      </c>
      <c r="C8" s="53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48"/>
      <c r="B9" s="51"/>
      <c r="C9" s="53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49"/>
      <c r="B10" s="52"/>
      <c r="C10" s="53"/>
      <c r="D10" s="21" t="s">
        <v>15</v>
      </c>
      <c r="E10" s="22">
        <f t="shared" ref="E10" si="1">E8*E9</f>
        <v>2050.6034</v>
      </c>
    </row>
    <row r="13" spans="1:5" x14ac:dyDescent="0.25">
      <c r="D13" s="14" t="s">
        <v>21</v>
      </c>
      <c r="E13" s="27" t="s">
        <v>26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A12" sqref="A12: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4">
        <v>1</v>
      </c>
      <c r="B5" s="38" t="s">
        <v>23</v>
      </c>
      <c r="C5" s="41" t="s">
        <v>19</v>
      </c>
      <c r="D5" s="4" t="s">
        <v>20</v>
      </c>
      <c r="E5" s="5">
        <f>16367241/1000</f>
        <v>16367.241</v>
      </c>
    </row>
    <row r="6" spans="1:5" s="3" customFormat="1" ht="12.75" customHeight="1" x14ac:dyDescent="0.2">
      <c r="A6" s="55"/>
      <c r="B6" s="39"/>
      <c r="C6" s="41"/>
      <c r="D6" s="6" t="s">
        <v>16</v>
      </c>
      <c r="E6" s="7">
        <f>3.09489*1000</f>
        <v>3094.89</v>
      </c>
    </row>
    <row r="7" spans="1:5" s="3" customFormat="1" ht="25.5" customHeight="1" x14ac:dyDescent="0.2">
      <c r="A7" s="56"/>
      <c r="B7" s="40"/>
      <c r="C7" s="41"/>
      <c r="D7" s="8" t="s">
        <v>15</v>
      </c>
      <c r="E7" s="9">
        <f t="shared" ref="E7" si="0">E5*E6</f>
        <v>50654810.498489998</v>
      </c>
    </row>
    <row r="8" spans="1:5" s="17" customFormat="1" ht="25.5" hidden="1" customHeight="1" x14ac:dyDescent="0.2">
      <c r="A8" s="47">
        <v>2</v>
      </c>
      <c r="B8" s="50" t="s">
        <v>22</v>
      </c>
      <c r="C8" s="53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48"/>
      <c r="B9" s="51"/>
      <c r="C9" s="53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49"/>
      <c r="B10" s="52"/>
      <c r="C10" s="53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2"/>
      <c r="B11" s="33"/>
      <c r="C11" s="34"/>
      <c r="D11" s="35"/>
      <c r="E11" s="36"/>
    </row>
    <row r="12" spans="1:5" s="20" customFormat="1" ht="18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30.75" customHeight="1" x14ac:dyDescent="0.2">
      <c r="A13" s="1">
        <v>1</v>
      </c>
      <c r="B13" s="43" t="s">
        <v>22</v>
      </c>
      <c r="C13" s="46" t="s">
        <v>27</v>
      </c>
      <c r="D13" s="4" t="s">
        <v>20</v>
      </c>
      <c r="E13" s="5">
        <f>6917/1000</f>
        <v>6.9169999999999998</v>
      </c>
    </row>
    <row r="14" spans="1:5" s="20" customFormat="1" ht="18.75" customHeight="1" x14ac:dyDescent="0.2">
      <c r="A14" s="1">
        <v>2</v>
      </c>
      <c r="B14" s="44"/>
      <c r="C14" s="46"/>
      <c r="D14" s="6" t="s">
        <v>16</v>
      </c>
      <c r="E14" s="7">
        <f>3.99271*1000</f>
        <v>3992.71</v>
      </c>
    </row>
    <row r="15" spans="1:5" s="20" customFormat="1" ht="29.25" customHeight="1" x14ac:dyDescent="0.2">
      <c r="A15" s="1">
        <v>3</v>
      </c>
      <c r="B15" s="45"/>
      <c r="C15" s="46"/>
      <c r="D15" s="8" t="s">
        <v>15</v>
      </c>
      <c r="E15" s="9">
        <f>E13*E14</f>
        <v>27617.575069999999</v>
      </c>
    </row>
    <row r="17" spans="4:5" x14ac:dyDescent="0.25">
      <c r="D17" s="14" t="s">
        <v>21</v>
      </c>
      <c r="E17" s="27" t="s">
        <v>28</v>
      </c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13" sqref="A13:XFD1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4">
        <v>1</v>
      </c>
      <c r="B5" s="38" t="s">
        <v>23</v>
      </c>
      <c r="C5" s="41" t="s">
        <v>19</v>
      </c>
      <c r="D5" s="4" t="s">
        <v>20</v>
      </c>
      <c r="E5" s="5">
        <f>8647236/1000</f>
        <v>8647.2360000000008</v>
      </c>
    </row>
    <row r="6" spans="1:5" s="3" customFormat="1" ht="12.75" customHeight="1" x14ac:dyDescent="0.2">
      <c r="A6" s="55"/>
      <c r="B6" s="39"/>
      <c r="C6" s="41"/>
      <c r="D6" s="6" t="s">
        <v>16</v>
      </c>
      <c r="E6" s="7">
        <f>3.04332*1000</f>
        <v>3043.32</v>
      </c>
    </row>
    <row r="7" spans="1:5" s="3" customFormat="1" ht="25.5" customHeight="1" x14ac:dyDescent="0.2">
      <c r="A7" s="56"/>
      <c r="B7" s="40"/>
      <c r="C7" s="41"/>
      <c r="D7" s="8" t="s">
        <v>15</v>
      </c>
      <c r="E7" s="9">
        <f t="shared" ref="E7" si="0">E5*E6</f>
        <v>26316306.263520002</v>
      </c>
    </row>
    <row r="8" spans="1:5" s="17" customFormat="1" ht="25.5" hidden="1" customHeight="1" x14ac:dyDescent="0.2">
      <c r="A8" s="47">
        <v>2</v>
      </c>
      <c r="B8" s="50" t="s">
        <v>22</v>
      </c>
      <c r="C8" s="53" t="s">
        <v>19</v>
      </c>
      <c r="D8" s="15" t="s">
        <v>20</v>
      </c>
      <c r="E8" s="16">
        <f>78/1000</f>
        <v>7.8E-2</v>
      </c>
    </row>
    <row r="9" spans="1:5" s="20" customFormat="1" ht="12.75" hidden="1" customHeight="1" x14ac:dyDescent="0.2">
      <c r="A9" s="48"/>
      <c r="B9" s="51"/>
      <c r="C9" s="53"/>
      <c r="D9" s="18" t="s">
        <v>16</v>
      </c>
      <c r="E9" s="19">
        <f>2.26715*1000</f>
        <v>2267.15</v>
      </c>
    </row>
    <row r="10" spans="1:5" s="20" customFormat="1" ht="25.5" hidden="1" customHeight="1" x14ac:dyDescent="0.2">
      <c r="A10" s="49"/>
      <c r="B10" s="52"/>
      <c r="C10" s="53"/>
      <c r="D10" s="21" t="s">
        <v>15</v>
      </c>
      <c r="E10" s="22">
        <f t="shared" ref="E10" si="1">E8*E9</f>
        <v>176.83770000000001</v>
      </c>
    </row>
    <row r="15" spans="1:5" x14ac:dyDescent="0.25">
      <c r="D15" s="14" t="s">
        <v>21</v>
      </c>
      <c r="E15" s="27">
        <v>45058</v>
      </c>
    </row>
  </sheetData>
  <mergeCells count="8">
    <mergeCell ref="A1:E1"/>
    <mergeCell ref="A2:E2"/>
    <mergeCell ref="B5:B7"/>
    <mergeCell ref="C5:C7"/>
    <mergeCell ref="B8:B10"/>
    <mergeCell ref="C8:C10"/>
    <mergeCell ref="A5:A7"/>
    <mergeCell ref="A8:A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A9" sqref="A9: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38" t="s">
        <v>23</v>
      </c>
      <c r="C5" s="41" t="s">
        <v>19</v>
      </c>
      <c r="D5" s="4" t="s">
        <v>20</v>
      </c>
      <c r="E5" s="5">
        <f>10564353/1000</f>
        <v>10564.352999999999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2.887752193627*1000</f>
        <v>2887.752193627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30507233.549999975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x14ac:dyDescent="0.25">
      <c r="A10" s="1">
        <v>1</v>
      </c>
      <c r="B10" s="43" t="s">
        <v>22</v>
      </c>
      <c r="C10" s="46" t="s">
        <v>27</v>
      </c>
      <c r="D10" s="4" t="s">
        <v>20</v>
      </c>
      <c r="E10" s="5">
        <f>4669/1000</f>
        <v>4.6689999999999996</v>
      </c>
    </row>
    <row r="11" spans="1:5" x14ac:dyDescent="0.25">
      <c r="A11" s="1">
        <v>2</v>
      </c>
      <c r="B11" s="44"/>
      <c r="C11" s="46"/>
      <c r="D11" s="6" t="s">
        <v>16</v>
      </c>
      <c r="E11" s="7">
        <f>4.04144*1000</f>
        <v>4041.4399999999996</v>
      </c>
    </row>
    <row r="12" spans="1:5" ht="25.5" x14ac:dyDescent="0.25">
      <c r="A12" s="1">
        <v>3</v>
      </c>
      <c r="B12" s="45"/>
      <c r="C12" s="46"/>
      <c r="D12" s="8" t="s">
        <v>15</v>
      </c>
      <c r="E12" s="9">
        <f>E10*E11</f>
        <v>18869.483359999995</v>
      </c>
    </row>
    <row r="16" spans="1:5" x14ac:dyDescent="0.25">
      <c r="D16" s="14" t="s">
        <v>21</v>
      </c>
      <c r="E16" s="27">
        <v>45086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9" sqref="A9: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38" t="s">
        <v>23</v>
      </c>
      <c r="C5" s="41" t="s">
        <v>19</v>
      </c>
      <c r="D5" s="4" t="s">
        <v>20</v>
      </c>
      <c r="E5" s="5">
        <f>3443736/1000</f>
        <v>3443.7359999999999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2.85667*1000</f>
        <v>2856.6699999999996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9837617.3191199992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3" t="s">
        <v>22</v>
      </c>
      <c r="C10" s="46" t="s">
        <v>27</v>
      </c>
      <c r="D10" s="4" t="s">
        <v>20</v>
      </c>
      <c r="E10" s="5">
        <f>1502/1000</f>
        <v>1.502</v>
      </c>
    </row>
    <row r="11" spans="1:5" ht="18" customHeight="1" x14ac:dyDescent="0.25">
      <c r="A11" s="1">
        <v>2</v>
      </c>
      <c r="B11" s="44"/>
      <c r="C11" s="46"/>
      <c r="D11" s="6" t="s">
        <v>16</v>
      </c>
      <c r="E11" s="7">
        <f>3.73269*1000</f>
        <v>3732.69</v>
      </c>
    </row>
    <row r="12" spans="1:5" ht="25.5" x14ac:dyDescent="0.25">
      <c r="A12" s="1">
        <v>3</v>
      </c>
      <c r="B12" s="45"/>
      <c r="C12" s="46"/>
      <c r="D12" s="8" t="s">
        <v>15</v>
      </c>
      <c r="E12" s="9">
        <f>E10*E11</f>
        <v>5606.5003800000004</v>
      </c>
    </row>
    <row r="15" spans="1:5" x14ac:dyDescent="0.25">
      <c r="D15" s="14" t="s">
        <v>21</v>
      </c>
      <c r="E15" s="27">
        <v>45118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2" sqref="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38" t="s">
        <v>23</v>
      </c>
      <c r="C5" s="41" t="s">
        <v>19</v>
      </c>
      <c r="D5" s="4" t="s">
        <v>20</v>
      </c>
      <c r="E5" s="5">
        <f>8803347/1000</f>
        <v>8803.3469999999998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2.74180822703002*1000</f>
        <v>2741.8082270300201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24137089.230000045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3" t="s">
        <v>22</v>
      </c>
      <c r="C10" s="46" t="s">
        <v>27</v>
      </c>
      <c r="D10" s="4" t="s">
        <v>20</v>
      </c>
      <c r="E10" s="5">
        <f>1469/1000</f>
        <v>1.4690000000000001</v>
      </c>
    </row>
    <row r="11" spans="1:5" x14ac:dyDescent="0.25">
      <c r="A11" s="1">
        <v>2</v>
      </c>
      <c r="B11" s="44"/>
      <c r="C11" s="46"/>
      <c r="D11" s="6" t="s">
        <v>16</v>
      </c>
      <c r="E11" s="7">
        <f>3.9588*1000</f>
        <v>3958.8</v>
      </c>
    </row>
    <row r="12" spans="1:5" ht="25.5" x14ac:dyDescent="0.25">
      <c r="A12" s="1">
        <v>3</v>
      </c>
      <c r="B12" s="45"/>
      <c r="C12" s="46"/>
      <c r="D12" s="8" t="s">
        <v>15</v>
      </c>
      <c r="E12" s="9">
        <f>E10*E11</f>
        <v>5815.4772000000003</v>
      </c>
    </row>
    <row r="16" spans="1:5" x14ac:dyDescent="0.25">
      <c r="D16" s="14" t="s">
        <v>21</v>
      </c>
      <c r="E16" s="27">
        <v>45148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2" t="s">
        <v>14</v>
      </c>
      <c r="B1" s="42"/>
      <c r="C1" s="42"/>
      <c r="D1" s="42"/>
      <c r="E1" s="42"/>
    </row>
    <row r="2" spans="1:5" ht="15" customHeight="1" x14ac:dyDescent="0.25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38" t="s">
        <v>23</v>
      </c>
      <c r="C5" s="41" t="s">
        <v>19</v>
      </c>
      <c r="D5" s="4" t="s">
        <v>20</v>
      </c>
      <c r="E5" s="5">
        <f>6951559/1000</f>
        <v>6951.5590000000002</v>
      </c>
    </row>
    <row r="6" spans="1:5" s="3" customFormat="1" ht="12.75" customHeight="1" x14ac:dyDescent="0.2">
      <c r="A6" s="1">
        <v>2</v>
      </c>
      <c r="B6" s="39"/>
      <c r="C6" s="41"/>
      <c r="D6" s="6" t="s">
        <v>16</v>
      </c>
      <c r="E6" s="7">
        <f>2.55449249873302*1000</f>
        <v>2554.4924987330201</v>
      </c>
    </row>
    <row r="7" spans="1:5" s="3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17757705.320000015</v>
      </c>
    </row>
    <row r="12" spans="1:5" x14ac:dyDescent="0.25">
      <c r="D12" s="14" t="s">
        <v>21</v>
      </c>
      <c r="E12" s="37">
        <v>45180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>
      <selection activeCell="C20" sqref="C20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2" t="s">
        <v>14</v>
      </c>
      <c r="B1" s="42"/>
      <c r="C1" s="42"/>
      <c r="D1" s="42"/>
      <c r="E1" s="42"/>
    </row>
    <row r="2" spans="1:5" ht="15" customHeight="1" x14ac:dyDescent="0.2">
      <c r="A2" s="42" t="str">
        <f>Январь!$A$2</f>
        <v>за 2023 г.</v>
      </c>
      <c r="B2" s="42"/>
      <c r="C2" s="42"/>
      <c r="D2" s="42"/>
      <c r="E2" s="42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38" t="s">
        <v>23</v>
      </c>
      <c r="C5" s="41" t="s">
        <v>19</v>
      </c>
      <c r="D5" s="4" t="s">
        <v>20</v>
      </c>
      <c r="E5" s="5">
        <f>7232928/1000</f>
        <v>7232.9279999999999</v>
      </c>
    </row>
    <row r="6" spans="1:5" s="2" customFormat="1" ht="12.75" customHeight="1" x14ac:dyDescent="0.2">
      <c r="A6" s="1">
        <v>2</v>
      </c>
      <c r="B6" s="39"/>
      <c r="C6" s="41"/>
      <c r="D6" s="6" t="s">
        <v>16</v>
      </c>
      <c r="E6" s="7">
        <f>3.1347*1000</f>
        <v>3134.7</v>
      </c>
    </row>
    <row r="7" spans="1:5" s="2" customFormat="1" ht="25.5" customHeight="1" x14ac:dyDescent="0.2">
      <c r="A7" s="1">
        <v>3</v>
      </c>
      <c r="B7" s="40"/>
      <c r="C7" s="41"/>
      <c r="D7" s="8" t="s">
        <v>15</v>
      </c>
      <c r="E7" s="9">
        <f t="shared" ref="E7" si="0">E5*E6</f>
        <v>22673059.4016</v>
      </c>
    </row>
    <row r="10" spans="1:5" x14ac:dyDescent="0.2">
      <c r="D10" s="28" t="s">
        <v>21</v>
      </c>
      <c r="E10" s="31">
        <v>45210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2024-01-11T06:03:59Z</dcterms:modified>
</cp:coreProperties>
</file>