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_ФЭУ_2\ЕИАС_2026\ГЭС\Раскрытие на сайте\"/>
    </mc:Choice>
  </mc:AlternateContent>
  <bookViews>
    <workbookView xWindow="-15" yWindow="45" windowWidth="14520" windowHeight="12795" activeTab="3"/>
  </bookViews>
  <sheets>
    <sheet name="Январь" sheetId="4" r:id="rId1"/>
    <sheet name="Февраль" sheetId="5" r:id="rId2"/>
    <sheet name="Март" sheetId="6" r:id="rId3"/>
    <sheet name="Апрель" sheetId="7" r:id="rId4"/>
    <sheet name="Май" sheetId="8" state="hidden" r:id="rId5"/>
    <sheet name="Июнь" sheetId="9" state="hidden" r:id="rId6"/>
    <sheet name="Июль" sheetId="10" state="hidden" r:id="rId7"/>
    <sheet name="Август" sheetId="11" state="hidden" r:id="rId8"/>
    <sheet name="Сентябрь" sheetId="12" state="hidden" r:id="rId9"/>
    <sheet name="Октябрь" sheetId="13" state="hidden" r:id="rId10"/>
    <sheet name="Ноябрь" sheetId="14" state="hidden" r:id="rId11"/>
    <sheet name="Декабрь" sheetId="15" state="hidden" r:id="rId12"/>
    <sheet name="Лист1" sheetId="16" state="hidden" r:id="rId13"/>
    <sheet name="Лист2" sheetId="17" state="hidden" r:id="rId14"/>
  </sheets>
  <calcPr calcId="162913"/>
</workbook>
</file>

<file path=xl/calcChain.xml><?xml version="1.0" encoding="utf-8"?>
<calcChain xmlns="http://schemas.openxmlformats.org/spreadsheetml/2006/main">
  <c r="E5" i="7" l="1"/>
  <c r="E6" i="7"/>
  <c r="E13" i="6" l="1"/>
  <c r="E14" i="5"/>
  <c r="E14" i="6"/>
  <c r="E15" i="5" l="1"/>
  <c r="E16" i="5"/>
  <c r="E11" i="4"/>
  <c r="E10" i="4"/>
  <c r="E6" i="6" l="1"/>
  <c r="E5" i="6"/>
  <c r="E6" i="5" l="1"/>
  <c r="E5" i="5"/>
  <c r="E6" i="4" l="1"/>
  <c r="E5" i="4"/>
  <c r="E12" i="12" l="1"/>
  <c r="E12" i="11" l="1"/>
  <c r="E15" i="6" l="1"/>
  <c r="E12" i="8"/>
  <c r="E12" i="4" l="1"/>
  <c r="E12" i="13" l="1"/>
  <c r="E12" i="14" l="1"/>
  <c r="E12" i="7" l="1"/>
  <c r="E12" i="10" l="1"/>
  <c r="E12" i="9" l="1"/>
  <c r="E7" i="4" l="1"/>
  <c r="A2" i="15" l="1"/>
  <c r="A2" i="14"/>
  <c r="E19" i="17" l="1"/>
  <c r="D19" i="17"/>
  <c r="E20" i="17" s="1"/>
  <c r="F16" i="17" l="1"/>
  <c r="E16" i="17" s="1"/>
  <c r="D16" i="17"/>
  <c r="F15" i="17"/>
  <c r="E15" i="17" s="1"/>
  <c r="D15" i="17"/>
  <c r="F14" i="17"/>
  <c r="E14" i="17" s="1"/>
  <c r="D14" i="17"/>
  <c r="G12" i="17"/>
  <c r="H11" i="17"/>
  <c r="F13" i="17"/>
  <c r="E13" i="17" s="1"/>
  <c r="D13" i="17"/>
  <c r="G11" i="17"/>
  <c r="F12" i="17"/>
  <c r="D12" i="17"/>
  <c r="G5" i="17"/>
  <c r="F11" i="17"/>
  <c r="D11" i="17"/>
  <c r="F10" i="17"/>
  <c r="E10" i="17" s="1"/>
  <c r="D10" i="17"/>
  <c r="F9" i="17"/>
  <c r="E9" i="17" s="1"/>
  <c r="D9" i="17"/>
  <c r="F8" i="17"/>
  <c r="E8" i="17" s="1"/>
  <c r="D8" i="17"/>
  <c r="F7" i="17"/>
  <c r="E7" i="17" s="1"/>
  <c r="D7" i="17"/>
  <c r="F6" i="17"/>
  <c r="E6" i="17" s="1"/>
  <c r="D6" i="17"/>
  <c r="D5" i="17"/>
  <c r="F5" i="17"/>
  <c r="E5" i="17" l="1"/>
  <c r="E17" i="17" s="1"/>
  <c r="D17" i="17" s="1"/>
  <c r="E11" i="17"/>
  <c r="E12" i="17"/>
  <c r="B12" i="16" l="1"/>
  <c r="B11" i="16"/>
  <c r="C13" i="16"/>
  <c r="B13" i="16"/>
  <c r="C12" i="16"/>
  <c r="B5" i="16"/>
  <c r="C11" i="16"/>
  <c r="C10" i="16"/>
  <c r="B10" i="16"/>
  <c r="C9" i="16"/>
  <c r="B9" i="16"/>
  <c r="C8" i="16"/>
  <c r="B8" i="16"/>
  <c r="C6" i="16"/>
  <c r="C7" i="16"/>
  <c r="B7" i="16"/>
  <c r="B6" i="16"/>
  <c r="C5" i="16"/>
  <c r="D7" i="16" l="1"/>
  <c r="D13" i="16"/>
  <c r="D8" i="16"/>
  <c r="D9" i="16"/>
  <c r="D10" i="16"/>
  <c r="D6" i="16"/>
  <c r="D12" i="16"/>
  <c r="D11" i="16"/>
  <c r="D5" i="16"/>
  <c r="D18" i="16" s="1"/>
  <c r="B18" i="16"/>
  <c r="C18" i="16" l="1"/>
  <c r="A2" i="13" l="1"/>
  <c r="A2" i="12"/>
  <c r="A2" i="11"/>
  <c r="A2" i="10"/>
  <c r="A2" i="9"/>
  <c r="A2" i="8"/>
  <c r="A2" i="7"/>
  <c r="A2" i="6"/>
  <c r="A2" i="5"/>
  <c r="E9" i="5" l="1"/>
  <c r="E10" i="5" s="1"/>
  <c r="E9" i="6" l="1"/>
  <c r="E10" i="6" s="1"/>
  <c r="E8" i="7" l="1"/>
  <c r="E7" i="15" l="1"/>
  <c r="E7" i="14"/>
  <c r="E7" i="13"/>
  <c r="E7" i="12"/>
  <c r="E7" i="11"/>
  <c r="E7" i="10"/>
  <c r="E7" i="9"/>
  <c r="E7" i="8"/>
  <c r="E7" i="7"/>
  <c r="E7" i="6"/>
  <c r="E7" i="5"/>
</calcChain>
</file>

<file path=xl/sharedStrings.xml><?xml version="1.0" encoding="utf-8"?>
<sst xmlns="http://schemas.openxmlformats.org/spreadsheetml/2006/main" count="284" uniqueCount="29">
  <si>
    <t>№</t>
  </si>
  <si>
    <t xml:space="preserve">Наименование 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</si>
  <si>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</si>
  <si>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</si>
  <si>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</si>
  <si>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</si>
  <si>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</si>
  <si>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</si>
  <si>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</si>
  <si>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</si>
  <si>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</si>
  <si>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</si>
  <si>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</si>
  <si>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</si>
  <si>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Информация об объеме и стоимости электрической энергии (мощности) за расчетный период, приобретенной по договору купли-продажи (поставки) электрической энергии (мощности) в целях компенсации потерь электрической энергии</t>
  </si>
  <si>
    <t>Электроэнергия для компенсации потерь, руб., без НДС</t>
  </si>
  <si>
    <t>Тариф, руб./тыс. кВт*ч без НДС</t>
  </si>
  <si>
    <t>Договор</t>
  </si>
  <si>
    <t>Гарантирующий поставщик</t>
  </si>
  <si>
    <t>№ 210034/ГЭС-589-14 от 21.11.2014 г. Оказания услуг по передаче электрической энергии и купли-продажи (поставки) электрической энергии (мощности) для целей компенсации потерь в электрических сетях</t>
  </si>
  <si>
    <t>Электроэнергия для компенсации потерь, МВт.час</t>
  </si>
  <si>
    <t>Дата:</t>
  </si>
  <si>
    <t>ООО "Металлэнергофинанс"</t>
  </si>
  <si>
    <t>ПАО "Кузбассэнергосбыт"</t>
  </si>
  <si>
    <t>№ 1024/2018/12-2/ГЭС-67-18 от 22.01.2018 г.  Купли-продажи  электрической энергии в целях компенсации потерь электрической энергии в электрических сетях</t>
  </si>
  <si>
    <t>за 2026 г.</t>
  </si>
  <si>
    <t>12.02.2026 г.</t>
  </si>
  <si>
    <t>13.04.2026 г.</t>
  </si>
  <si>
    <t>13.05.2026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</si>
</sst>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р_._-;\-* #,##0.00_р_._-;_-* &quot;-&quot;??_р_._-;_-@_-"/>
    <numFmt numFmtId="165" formatCode="#,##0.000"/>
  </numFmts>
  <fonts count="16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0"/>
      <name val="Verdana"/>
      <family val="2"/>
      <charset val="204"/>
    </font>
    <font>
      <sz val="10"/>
      <name val="Arial"/>
      <family val="2"/>
      <charset val="204"/>
    </font>
    <font>
      <b/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Verdana"/>
      <family val="2"/>
      <charset val="204"/>
    </font>
    <font>
      <b/>
      <i/>
      <sz val="11"/>
      <color theme="1"/>
      <name val="Calibri"/>
      <family val="2"/>
      <charset val="204"/>
      <scheme val="minor"/>
    </font>
    <font>
      <sz val="10"/>
      <color theme="0"/>
      <name val="Verdana"/>
      <family val="2"/>
      <charset val="204"/>
    </font>
    <font>
      <b/>
      <sz val="10"/>
      <color theme="0"/>
      <name val="Verdana"/>
      <family val="2"/>
      <charset val="204"/>
    </font>
    <font>
      <sz val="10"/>
      <color theme="0"/>
      <name val="Arial Cyr"/>
      <charset val="204"/>
    </font>
    <font>
      <sz val="11"/>
      <color theme="1"/>
      <name val="Verdana"/>
      <family val="2"/>
      <charset val="204"/>
    </font>
    <font>
      <b/>
      <i/>
      <sz val="10"/>
      <color theme="1"/>
      <name val="Verdana"/>
      <family val="2"/>
      <charset val="204"/>
    </font>
    <font>
      <sz val="10"/>
      <color theme="1"/>
      <name val="Verdana"/>
      <family val="2"/>
      <charset val="204"/>
    </font>
    <font>
      <b/>
      <i/>
      <sz val="11"/>
      <name val="Calibri"/>
      <family val="2"/>
      <charset val="204"/>
      <scheme val="minor"/>
    </font>
    <font>
      <b/>
      <sz val="10"/>
      <color theme="1"/>
      <name val="Verdana"/>
      <family val="2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1" fillId="0" borderId="0"/>
    <xf numFmtId="0" fontId="1" fillId="0" borderId="0"/>
    <xf numFmtId="0" fontId="3" fillId="0" borderId="0"/>
    <xf numFmtId="164" fontId="5" fillId="0" borderId="0" applyFont="0" applyFill="0" applyBorder="0" applyAlignment="0" applyProtection="0"/>
  </cellStyleXfs>
  <cellXfs count="62">
    <xf numFmtId="0" fontId="0" fillId="0" borderId="0" xfId="0"/>
    <xf numFmtId="0" fontId="6" fillId="0" borderId="1" xfId="1" applyFont="1" applyBorder="1" applyAlignment="1">
      <alignment horizontal="center" vertical="center"/>
    </xf>
    <xf numFmtId="0" fontId="6" fillId="0" borderId="0" xfId="1" applyFont="1"/>
    <xf numFmtId="0" fontId="1" fillId="0" borderId="0" xfId="1" applyFont="1"/>
    <xf numFmtId="0" fontId="6" fillId="0" borderId="5" xfId="3" applyFont="1" applyFill="1" applyBorder="1" applyAlignment="1">
      <alignment horizontal="left" vertical="center" wrapText="1"/>
    </xf>
    <xf numFmtId="4" fontId="6" fillId="0" borderId="5" xfId="1" quotePrefix="1" applyNumberFormat="1" applyFont="1" applyFill="1" applyBorder="1" applyAlignment="1">
      <alignment vertical="center"/>
    </xf>
    <xf numFmtId="0" fontId="6" fillId="0" borderId="6" xfId="1" applyFont="1" applyFill="1" applyBorder="1" applyAlignment="1">
      <alignment vertical="center" wrapText="1"/>
    </xf>
    <xf numFmtId="4" fontId="6" fillId="0" borderId="6" xfId="1" quotePrefix="1" applyNumberFormat="1" applyFont="1" applyFill="1" applyBorder="1" applyAlignment="1">
      <alignment vertical="center"/>
    </xf>
    <xf numFmtId="0" fontId="2" fillId="0" borderId="7" xfId="3" applyFont="1" applyFill="1" applyBorder="1" applyAlignment="1">
      <alignment horizontal="left" vertical="center" wrapText="1"/>
    </xf>
    <xf numFmtId="4" fontId="2" fillId="0" borderId="7" xfId="1" quotePrefix="1" applyNumberFormat="1" applyFont="1" applyFill="1" applyBorder="1" applyAlignment="1">
      <alignment vertical="center"/>
    </xf>
    <xf numFmtId="0" fontId="2" fillId="0" borderId="1" xfId="1" applyFont="1" applyBorder="1" applyAlignment="1">
      <alignment horizontal="center" vertical="top"/>
    </xf>
    <xf numFmtId="0" fontId="2" fillId="0" borderId="1" xfId="1" applyFont="1" applyFill="1" applyBorder="1" applyAlignment="1">
      <alignment horizontal="center" vertical="top" wrapText="1"/>
    </xf>
    <xf numFmtId="49" fontId="4" fillId="0" borderId="1" xfId="2" applyNumberFormat="1" applyFont="1" applyBorder="1" applyAlignment="1">
      <alignment horizontal="center" vertical="top"/>
    </xf>
    <xf numFmtId="0" fontId="2" fillId="0" borderId="0" xfId="1" applyFont="1" applyAlignment="1">
      <alignment vertical="top"/>
    </xf>
    <xf numFmtId="0" fontId="7" fillId="0" borderId="0" xfId="0" applyFont="1" applyAlignment="1">
      <alignment horizontal="right"/>
    </xf>
    <xf numFmtId="0" fontId="8" fillId="0" borderId="5" xfId="3" applyFont="1" applyFill="1" applyBorder="1" applyAlignment="1">
      <alignment horizontal="left" vertical="center" wrapText="1"/>
    </xf>
    <xf numFmtId="165" fontId="8" fillId="0" borderId="5" xfId="1" quotePrefix="1" applyNumberFormat="1" applyFont="1" applyFill="1" applyBorder="1" applyAlignment="1">
      <alignment vertical="center"/>
    </xf>
    <xf numFmtId="0" fontId="8" fillId="0" borderId="0" xfId="1" applyFont="1"/>
    <xf numFmtId="0" fontId="8" fillId="0" borderId="6" xfId="1" applyFont="1" applyFill="1" applyBorder="1" applyAlignment="1">
      <alignment vertical="center" wrapText="1"/>
    </xf>
    <xf numFmtId="4" fontId="8" fillId="0" borderId="6" xfId="1" quotePrefix="1" applyNumberFormat="1" applyFont="1" applyFill="1" applyBorder="1" applyAlignment="1">
      <alignment vertical="center"/>
    </xf>
    <xf numFmtId="0" fontId="10" fillId="0" borderId="0" xfId="1" applyFont="1"/>
    <xf numFmtId="0" fontId="9" fillId="0" borderId="7" xfId="3" applyFont="1" applyFill="1" applyBorder="1" applyAlignment="1">
      <alignment horizontal="left" vertical="center" wrapText="1"/>
    </xf>
    <xf numFmtId="4" fontId="9" fillId="0" borderId="7" xfId="1" quotePrefix="1" applyNumberFormat="1" applyFont="1" applyFill="1" applyBorder="1" applyAlignment="1">
      <alignment vertical="center"/>
    </xf>
    <xf numFmtId="0" fontId="11" fillId="0" borderId="0" xfId="0" applyFont="1"/>
    <xf numFmtId="49" fontId="2" fillId="0" borderId="1" xfId="2" applyNumberFormat="1" applyFont="1" applyBorder="1" applyAlignment="1">
      <alignment horizontal="center" vertical="top"/>
    </xf>
    <xf numFmtId="4" fontId="0" fillId="0" borderId="0" xfId="0" applyNumberFormat="1"/>
    <xf numFmtId="3" fontId="0" fillId="0" borderId="0" xfId="0" applyNumberFormat="1"/>
    <xf numFmtId="14" fontId="7" fillId="0" borderId="0" xfId="0" applyNumberFormat="1" applyFont="1" applyAlignment="1">
      <alignment horizontal="right"/>
    </xf>
    <xf numFmtId="0" fontId="12" fillId="0" borderId="0" xfId="0" applyFont="1" applyAlignment="1">
      <alignment horizontal="right"/>
    </xf>
    <xf numFmtId="0" fontId="13" fillId="0" borderId="0" xfId="0" applyFont="1"/>
    <xf numFmtId="0" fontId="14" fillId="0" borderId="0" xfId="0" applyFont="1" applyAlignment="1">
      <alignment horizontal="right"/>
    </xf>
    <xf numFmtId="0" fontId="8" fillId="0" borderId="0" xfId="1" applyFont="1" applyBorder="1" applyAlignment="1">
      <alignment horizontal="center" vertical="center"/>
    </xf>
    <xf numFmtId="0" fontId="9" fillId="0" borderId="0" xfId="1" applyFont="1" applyFill="1" applyBorder="1" applyAlignment="1">
      <alignment horizontal="left" vertical="center" wrapText="1"/>
    </xf>
    <xf numFmtId="0" fontId="8" fillId="0" borderId="0" xfId="1" applyFont="1" applyFill="1" applyBorder="1" applyAlignment="1">
      <alignment horizontal="center" vertical="center" wrapText="1"/>
    </xf>
    <xf numFmtId="0" fontId="9" fillId="0" borderId="0" xfId="3" applyFont="1" applyFill="1" applyBorder="1" applyAlignment="1">
      <alignment horizontal="left" vertical="center" wrapText="1"/>
    </xf>
    <xf numFmtId="4" fontId="9" fillId="0" borderId="0" xfId="1" quotePrefix="1" applyNumberFormat="1" applyFont="1" applyFill="1" applyBorder="1" applyAlignment="1">
      <alignment vertical="center"/>
    </xf>
    <xf numFmtId="14" fontId="7" fillId="0" borderId="0" xfId="0" applyNumberFormat="1" applyFont="1" applyFill="1" applyAlignment="1">
      <alignment horizontal="right"/>
    </xf>
    <xf numFmtId="0" fontId="8" fillId="0" borderId="8" xfId="3" applyFont="1" applyFill="1" applyBorder="1" applyAlignment="1">
      <alignment horizontal="left" vertical="center" wrapText="1"/>
    </xf>
    <xf numFmtId="165" fontId="8" fillId="0" borderId="8" xfId="1" quotePrefix="1" applyNumberFormat="1" applyFont="1" applyFill="1" applyBorder="1" applyAlignment="1">
      <alignment vertical="center"/>
    </xf>
    <xf numFmtId="0" fontId="8" fillId="0" borderId="0" xfId="1" applyFont="1" applyBorder="1"/>
    <xf numFmtId="0" fontId="8" fillId="0" borderId="8" xfId="1" applyFont="1" applyBorder="1" applyAlignment="1">
      <alignment vertical="center"/>
    </xf>
    <xf numFmtId="0" fontId="9" fillId="0" borderId="8" xfId="1" applyFont="1" applyFill="1" applyBorder="1" applyAlignment="1">
      <alignment vertical="center" wrapText="1"/>
    </xf>
    <xf numFmtId="0" fontId="8" fillId="0" borderId="8" xfId="1" applyFont="1" applyFill="1" applyBorder="1" applyAlignment="1">
      <alignment vertical="center" wrapText="1"/>
    </xf>
    <xf numFmtId="0" fontId="2" fillId="0" borderId="2" xfId="1" applyFont="1" applyFill="1" applyBorder="1" applyAlignment="1">
      <alignment horizontal="left" vertical="center" wrapText="1"/>
    </xf>
    <xf numFmtId="0" fontId="2" fillId="0" borderId="3" xfId="1" applyFont="1" applyFill="1" applyBorder="1" applyAlignment="1">
      <alignment horizontal="left" vertical="center" wrapText="1"/>
    </xf>
    <xf numFmtId="0" fontId="2" fillId="0" borderId="4" xfId="1" applyFont="1" applyFill="1" applyBorder="1" applyAlignment="1">
      <alignment horizontal="left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2" fillId="0" borderId="0" xfId="1" applyFont="1" applyFill="1" applyBorder="1" applyAlignment="1">
      <alignment horizontal="center" vertical="top" wrapText="1"/>
    </xf>
    <xf numFmtId="0" fontId="15" fillId="0" borderId="2" xfId="1" applyFont="1" applyFill="1" applyBorder="1" applyAlignment="1">
      <alignment horizontal="left" vertical="center" wrapText="1"/>
    </xf>
    <xf numFmtId="0" fontId="15" fillId="0" borderId="3" xfId="1" applyFont="1" applyFill="1" applyBorder="1" applyAlignment="1">
      <alignment horizontal="left" vertical="center" wrapText="1"/>
    </xf>
    <xf numFmtId="0" fontId="15" fillId="0" borderId="4" xfId="1" applyFont="1" applyFill="1" applyBorder="1" applyAlignment="1">
      <alignment horizontal="left" vertical="center" wrapText="1"/>
    </xf>
    <xf numFmtId="0" fontId="13" fillId="0" borderId="1" xfId="1" applyFont="1" applyFill="1" applyBorder="1" applyAlignment="1">
      <alignment horizontal="center" vertical="center" wrapText="1"/>
    </xf>
    <xf numFmtId="0" fontId="8" fillId="0" borderId="2" xfId="1" applyFont="1" applyBorder="1" applyAlignment="1">
      <alignment horizontal="center" vertical="center"/>
    </xf>
    <xf numFmtId="0" fontId="8" fillId="0" borderId="3" xfId="1" applyFont="1" applyBorder="1" applyAlignment="1">
      <alignment horizontal="center" vertical="center"/>
    </xf>
    <xf numFmtId="0" fontId="8" fillId="0" borderId="4" xfId="1" applyFont="1" applyBorder="1" applyAlignment="1">
      <alignment horizontal="center" vertical="center"/>
    </xf>
    <xf numFmtId="0" fontId="9" fillId="0" borderId="2" xfId="1" applyFont="1" applyFill="1" applyBorder="1" applyAlignment="1">
      <alignment horizontal="left" vertical="center" wrapText="1"/>
    </xf>
    <xf numFmtId="0" fontId="9" fillId="0" borderId="3" xfId="1" applyFont="1" applyFill="1" applyBorder="1" applyAlignment="1">
      <alignment horizontal="left" vertical="center" wrapText="1"/>
    </xf>
    <xf numFmtId="0" fontId="9" fillId="0" borderId="4" xfId="1" applyFont="1" applyFill="1" applyBorder="1" applyAlignment="1">
      <alignment horizontal="left" vertical="center" wrapText="1"/>
    </xf>
    <xf numFmtId="0" fontId="8" fillId="0" borderId="1" xfId="1" applyFont="1" applyFill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</cellXfs>
  <cellStyles count="5">
    <cellStyle name="Обычный" xfId="0" builtinId="0"/>
    <cellStyle name="Обычный 2" xfId="1"/>
    <cellStyle name="Обычный_НПК_модель02.12.03" xfId="3"/>
    <cellStyle name="Обычный_Финплан ГЭС май 2013" xfId="2"/>
    <cellStyle name="Финансовый 2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showGridLines="0" workbookViewId="0">
      <selection activeCell="A9" sqref="A9:E12"/>
    </sheetView>
  </sheetViews>
  <sheetFormatPr defaultRowHeight="15" x14ac:dyDescent="0.25"/>
  <cols>
    <col min="1" max="1" width="2.85546875" bestFit="1" customWidth="1"/>
    <col min="2" max="2" width="46.7109375" customWidth="1"/>
    <col min="3" max="3" width="47.28515625" customWidth="1"/>
    <col min="4" max="4" width="43" customWidth="1"/>
    <col min="5" max="5" width="16.140625" bestFit="1" customWidth="1"/>
  </cols>
  <sheetData>
    <row r="1" spans="1:5" ht="30" customHeight="1" x14ac:dyDescent="0.25">
      <c r="A1" s="47" t="s">
        <v>14</v>
      </c>
      <c r="B1" s="47"/>
      <c r="C1" s="47"/>
      <c r="D1" s="47"/>
      <c r="E1" s="47"/>
    </row>
    <row r="2" spans="1:5" x14ac:dyDescent="0.25">
      <c r="A2" s="47" t="s">
        <v>25</v>
      </c>
      <c r="B2" s="47"/>
      <c r="C2" s="47"/>
      <c r="D2" s="47"/>
      <c r="E2" s="47"/>
    </row>
    <row r="4" spans="1:5" s="13" customFormat="1" ht="19.5" customHeight="1" x14ac:dyDescent="0.25">
      <c r="A4" s="10" t="s">
        <v>0</v>
      </c>
      <c r="B4" s="11" t="s">
        <v>18</v>
      </c>
      <c r="C4" s="11" t="s">
        <v>17</v>
      </c>
      <c r="D4" s="11" t="s">
        <v>1</v>
      </c>
      <c r="E4" s="12" t="s">
        <v>2</v>
      </c>
    </row>
    <row r="5" spans="1:5" s="2" customFormat="1" ht="25.5" x14ac:dyDescent="0.2">
      <c r="A5" s="1">
        <v>1</v>
      </c>
      <c r="B5" s="43" t="s">
        <v>23</v>
      </c>
      <c r="C5" s="46" t="s">
        <v>19</v>
      </c>
      <c r="D5" s="4" t="s">
        <v>20</v>
      </c>
      <c r="E5" s="5">
        <f>9257138/1000</f>
        <v>9257.1380000000008</v>
      </c>
    </row>
    <row r="6" spans="1:5" s="3" customFormat="1" ht="12.75" x14ac:dyDescent="0.2">
      <c r="A6" s="1">
        <v>2</v>
      </c>
      <c r="B6" s="44"/>
      <c r="C6" s="46"/>
      <c r="D6" s="6" t="s">
        <v>16</v>
      </c>
      <c r="E6" s="7">
        <f>4.34033*1000</f>
        <v>4340.33</v>
      </c>
    </row>
    <row r="7" spans="1:5" s="3" customFormat="1" ht="25.5" x14ac:dyDescent="0.2">
      <c r="A7" s="1">
        <v>3</v>
      </c>
      <c r="B7" s="45"/>
      <c r="C7" s="46"/>
      <c r="D7" s="8" t="s">
        <v>15</v>
      </c>
      <c r="E7" s="9">
        <f t="shared" ref="E7" si="0">E5*E6</f>
        <v>40179033.775540002</v>
      </c>
    </row>
    <row r="8" spans="1:5" ht="39" customHeight="1" x14ac:dyDescent="0.25"/>
    <row r="9" spans="1:5" x14ac:dyDescent="0.25">
      <c r="A9" s="10" t="s">
        <v>0</v>
      </c>
      <c r="B9" s="11" t="s">
        <v>18</v>
      </c>
      <c r="C9" s="11" t="s">
        <v>17</v>
      </c>
      <c r="D9" s="11" t="s">
        <v>1</v>
      </c>
      <c r="E9" s="12" t="s">
        <v>2</v>
      </c>
    </row>
    <row r="10" spans="1:5" ht="25.5" x14ac:dyDescent="0.25">
      <c r="A10" s="1">
        <v>1</v>
      </c>
      <c r="B10" s="48" t="s">
        <v>22</v>
      </c>
      <c r="C10" s="51" t="s">
        <v>24</v>
      </c>
      <c r="D10" s="4" t="s">
        <v>20</v>
      </c>
      <c r="E10" s="5">
        <f>6990/1000</f>
        <v>6.99</v>
      </c>
    </row>
    <row r="11" spans="1:5" x14ac:dyDescent="0.25">
      <c r="A11" s="1">
        <v>2</v>
      </c>
      <c r="B11" s="49"/>
      <c r="C11" s="51"/>
      <c r="D11" s="6" t="s">
        <v>16</v>
      </c>
      <c r="E11" s="7">
        <f>5.16485*1000</f>
        <v>5164.8500000000004</v>
      </c>
    </row>
    <row r="12" spans="1:5" ht="25.5" x14ac:dyDescent="0.25">
      <c r="A12" s="1">
        <v>3</v>
      </c>
      <c r="B12" s="50"/>
      <c r="C12" s="51"/>
      <c r="D12" s="8" t="s">
        <v>15</v>
      </c>
      <c r="E12" s="9">
        <f>E10*E11</f>
        <v>36102.301500000001</v>
      </c>
    </row>
    <row r="15" spans="1:5" x14ac:dyDescent="0.25">
      <c r="D15" s="14" t="s">
        <v>21</v>
      </c>
      <c r="E15" s="30" t="s">
        <v>26</v>
      </c>
    </row>
  </sheetData>
  <mergeCells count="6">
    <mergeCell ref="B5:B7"/>
    <mergeCell ref="C5:C7"/>
    <mergeCell ref="A1:E1"/>
    <mergeCell ref="A2:E2"/>
    <mergeCell ref="B10:B12"/>
    <mergeCell ref="C10:C12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showGridLines="0" workbookViewId="0">
      <selection activeCell="E14" sqref="E14"/>
    </sheetView>
  </sheetViews>
  <sheetFormatPr defaultColWidth="9.140625" defaultRowHeight="14.25" x14ac:dyDescent="0.2"/>
  <cols>
    <col min="1" max="1" width="2.85546875" style="23" bestFit="1" customWidth="1"/>
    <col min="2" max="2" width="46.7109375" style="23" customWidth="1"/>
    <col min="3" max="3" width="48.28515625" style="23" customWidth="1"/>
    <col min="4" max="4" width="43" style="23" customWidth="1"/>
    <col min="5" max="5" width="16.140625" style="23" bestFit="1" customWidth="1"/>
    <col min="6" max="16384" width="9.140625" style="23"/>
  </cols>
  <sheetData>
    <row r="1" spans="1:5" ht="30" customHeight="1" x14ac:dyDescent="0.2">
      <c r="A1" s="47" t="s">
        <v>14</v>
      </c>
      <c r="B1" s="47"/>
      <c r="C1" s="47"/>
      <c r="D1" s="47"/>
      <c r="E1" s="47"/>
    </row>
    <row r="2" spans="1:5" ht="15" customHeight="1" x14ac:dyDescent="0.2">
      <c r="A2" s="47" t="str">
        <f>Январь!$A$2</f>
        <v>за 2026 г.</v>
      </c>
      <c r="B2" s="47"/>
      <c r="C2" s="47"/>
      <c r="D2" s="47"/>
      <c r="E2" s="47"/>
    </row>
    <row r="4" spans="1:5" s="13" customFormat="1" ht="19.5" customHeight="1" x14ac:dyDescent="0.25">
      <c r="A4" s="10" t="s">
        <v>0</v>
      </c>
      <c r="B4" s="11" t="s">
        <v>18</v>
      </c>
      <c r="C4" s="11" t="s">
        <v>17</v>
      </c>
      <c r="D4" s="11" t="s">
        <v>1</v>
      </c>
      <c r="E4" s="24" t="s">
        <v>11</v>
      </c>
    </row>
    <row r="5" spans="1:5" s="2" customFormat="1" ht="25.5" customHeight="1" x14ac:dyDescent="0.2">
      <c r="A5" s="1">
        <v>1</v>
      </c>
      <c r="B5" s="43" t="s">
        <v>23</v>
      </c>
      <c r="C5" s="46" t="s">
        <v>19</v>
      </c>
      <c r="D5" s="4" t="s">
        <v>20</v>
      </c>
      <c r="E5" s="5"/>
    </row>
    <row r="6" spans="1:5" s="2" customFormat="1" ht="12.75" customHeight="1" x14ac:dyDescent="0.2">
      <c r="A6" s="1">
        <v>2</v>
      </c>
      <c r="B6" s="44"/>
      <c r="C6" s="46"/>
      <c r="D6" s="6" t="s">
        <v>16</v>
      </c>
      <c r="E6" s="7"/>
    </row>
    <row r="7" spans="1:5" s="2" customFormat="1" ht="25.5" customHeight="1" x14ac:dyDescent="0.2">
      <c r="A7" s="1">
        <v>3</v>
      </c>
      <c r="B7" s="45"/>
      <c r="C7" s="46"/>
      <c r="D7" s="8" t="s">
        <v>15</v>
      </c>
      <c r="E7" s="9">
        <f t="shared" ref="E7" si="0">E5*E6</f>
        <v>0</v>
      </c>
    </row>
    <row r="9" spans="1:5" customFormat="1" ht="15" x14ac:dyDescent="0.25">
      <c r="A9" s="10" t="s">
        <v>0</v>
      </c>
      <c r="B9" s="11" t="s">
        <v>18</v>
      </c>
      <c r="C9" s="11" t="s">
        <v>17</v>
      </c>
      <c r="D9" s="11" t="s">
        <v>1</v>
      </c>
      <c r="E9" s="24" t="s">
        <v>11</v>
      </c>
    </row>
    <row r="10" spans="1:5" customFormat="1" ht="25.5" x14ac:dyDescent="0.25">
      <c r="A10" s="1">
        <v>1</v>
      </c>
      <c r="B10" s="48" t="s">
        <v>22</v>
      </c>
      <c r="C10" s="51" t="s">
        <v>24</v>
      </c>
      <c r="D10" s="4" t="s">
        <v>20</v>
      </c>
      <c r="E10" s="5"/>
    </row>
    <row r="11" spans="1:5" customFormat="1" ht="18" customHeight="1" x14ac:dyDescent="0.25">
      <c r="A11" s="1">
        <v>2</v>
      </c>
      <c r="B11" s="49"/>
      <c r="C11" s="51"/>
      <c r="D11" s="6" t="s">
        <v>16</v>
      </c>
      <c r="E11" s="7"/>
    </row>
    <row r="12" spans="1:5" customFormat="1" ht="25.5" x14ac:dyDescent="0.25">
      <c r="A12" s="1">
        <v>3</v>
      </c>
      <c r="B12" s="50"/>
      <c r="C12" s="51"/>
      <c r="D12" s="8" t="s">
        <v>15</v>
      </c>
      <c r="E12" s="9">
        <f>E10*E11</f>
        <v>0</v>
      </c>
    </row>
    <row r="14" spans="1:5" customFormat="1" ht="15" x14ac:dyDescent="0.25">
      <c r="D14" s="14" t="s">
        <v>21</v>
      </c>
      <c r="E14" s="27"/>
    </row>
  </sheetData>
  <mergeCells count="6">
    <mergeCell ref="A1:E1"/>
    <mergeCell ref="A2:E2"/>
    <mergeCell ref="B5:B7"/>
    <mergeCell ref="C5:C7"/>
    <mergeCell ref="B10:B12"/>
    <mergeCell ref="C10:C12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showGridLines="0" workbookViewId="0">
      <selection activeCell="E15" sqref="E15"/>
    </sheetView>
  </sheetViews>
  <sheetFormatPr defaultRowHeight="15" x14ac:dyDescent="0.25"/>
  <cols>
    <col min="1" max="1" width="2.85546875" bestFit="1" customWidth="1"/>
    <col min="2" max="2" width="46.7109375" customWidth="1"/>
    <col min="3" max="3" width="48.28515625" customWidth="1"/>
    <col min="4" max="4" width="43" customWidth="1"/>
    <col min="5" max="5" width="16.140625" bestFit="1" customWidth="1"/>
  </cols>
  <sheetData>
    <row r="1" spans="1:5" ht="30" customHeight="1" x14ac:dyDescent="0.25">
      <c r="A1" s="47" t="s">
        <v>14</v>
      </c>
      <c r="B1" s="47"/>
      <c r="C1" s="47"/>
      <c r="D1" s="47"/>
      <c r="E1" s="47"/>
    </row>
    <row r="2" spans="1:5" ht="15" customHeight="1" x14ac:dyDescent="0.25">
      <c r="A2" s="47" t="str">
        <f>Январь!$A$2</f>
        <v>за 2026 г.</v>
      </c>
      <c r="B2" s="47"/>
      <c r="C2" s="47"/>
      <c r="D2" s="47"/>
      <c r="E2" s="47"/>
    </row>
    <row r="4" spans="1:5" s="13" customFormat="1" ht="19.5" customHeight="1" x14ac:dyDescent="0.25">
      <c r="A4" s="10" t="s">
        <v>0</v>
      </c>
      <c r="B4" s="11" t="s">
        <v>18</v>
      </c>
      <c r="C4" s="11" t="s">
        <v>17</v>
      </c>
      <c r="D4" s="11" t="s">
        <v>1</v>
      </c>
      <c r="E4" s="12" t="s">
        <v>12</v>
      </c>
    </row>
    <row r="5" spans="1:5" s="2" customFormat="1" ht="25.5" customHeight="1" x14ac:dyDescent="0.2">
      <c r="A5" s="1">
        <v>1</v>
      </c>
      <c r="B5" s="43" t="s">
        <v>23</v>
      </c>
      <c r="C5" s="46" t="s">
        <v>19</v>
      </c>
      <c r="D5" s="4" t="s">
        <v>20</v>
      </c>
      <c r="E5" s="5"/>
    </row>
    <row r="6" spans="1:5" s="3" customFormat="1" ht="12.75" customHeight="1" x14ac:dyDescent="0.2">
      <c r="A6" s="1">
        <v>2</v>
      </c>
      <c r="B6" s="44"/>
      <c r="C6" s="46"/>
      <c r="D6" s="6" t="s">
        <v>16</v>
      </c>
      <c r="E6" s="7"/>
    </row>
    <row r="7" spans="1:5" s="3" customFormat="1" ht="25.5" customHeight="1" x14ac:dyDescent="0.2">
      <c r="A7" s="1">
        <v>3</v>
      </c>
      <c r="B7" s="45"/>
      <c r="C7" s="46"/>
      <c r="D7" s="8" t="s">
        <v>15</v>
      </c>
      <c r="E7" s="9">
        <f t="shared" ref="E7" si="0">E5*E6</f>
        <v>0</v>
      </c>
    </row>
    <row r="9" spans="1:5" x14ac:dyDescent="0.25">
      <c r="A9" s="10" t="s">
        <v>0</v>
      </c>
      <c r="B9" s="11" t="s">
        <v>18</v>
      </c>
      <c r="C9" s="11" t="s">
        <v>17</v>
      </c>
      <c r="D9" s="11" t="s">
        <v>1</v>
      </c>
      <c r="E9" s="12" t="s">
        <v>12</v>
      </c>
    </row>
    <row r="10" spans="1:5" ht="25.5" x14ac:dyDescent="0.25">
      <c r="A10" s="1">
        <v>1</v>
      </c>
      <c r="B10" s="48" t="s">
        <v>22</v>
      </c>
      <c r="C10" s="51" t="s">
        <v>24</v>
      </c>
      <c r="D10" s="4" t="s">
        <v>20</v>
      </c>
      <c r="E10" s="5"/>
    </row>
    <row r="11" spans="1:5" ht="18" customHeight="1" x14ac:dyDescent="0.25">
      <c r="A11" s="1">
        <v>2</v>
      </c>
      <c r="B11" s="49"/>
      <c r="C11" s="51"/>
      <c r="D11" s="6" t="s">
        <v>16</v>
      </c>
      <c r="E11" s="7"/>
    </row>
    <row r="12" spans="1:5" ht="25.5" x14ac:dyDescent="0.25">
      <c r="A12" s="1">
        <v>3</v>
      </c>
      <c r="B12" s="50"/>
      <c r="C12" s="51"/>
      <c r="D12" s="8" t="s">
        <v>15</v>
      </c>
      <c r="E12" s="9">
        <f>E10*E11</f>
        <v>0</v>
      </c>
    </row>
    <row r="15" spans="1:5" x14ac:dyDescent="0.25">
      <c r="D15" s="14" t="s">
        <v>21</v>
      </c>
      <c r="E15" s="27"/>
    </row>
  </sheetData>
  <mergeCells count="6">
    <mergeCell ref="A1:E1"/>
    <mergeCell ref="A2:E2"/>
    <mergeCell ref="B5:B7"/>
    <mergeCell ref="C5:C7"/>
    <mergeCell ref="B10:B12"/>
    <mergeCell ref="C10:C12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showGridLines="0" workbookViewId="0">
      <selection activeCell="A2" sqref="A2:E2"/>
    </sheetView>
  </sheetViews>
  <sheetFormatPr defaultRowHeight="15" x14ac:dyDescent="0.25"/>
  <cols>
    <col min="1" max="1" width="2.85546875" bestFit="1" customWidth="1"/>
    <col min="2" max="2" width="46.7109375" customWidth="1"/>
    <col min="3" max="3" width="48.28515625" customWidth="1"/>
    <col min="4" max="4" width="43" customWidth="1"/>
    <col min="5" max="5" width="16.140625" bestFit="1" customWidth="1"/>
  </cols>
  <sheetData>
    <row r="1" spans="1:5" ht="30" customHeight="1" x14ac:dyDescent="0.25">
      <c r="A1" s="47" t="s">
        <v>14</v>
      </c>
      <c r="B1" s="47"/>
      <c r="C1" s="47"/>
      <c r="D1" s="47"/>
      <c r="E1" s="47"/>
    </row>
    <row r="2" spans="1:5" ht="15" customHeight="1" x14ac:dyDescent="0.25">
      <c r="A2" s="47" t="str">
        <f>Январь!$A$2</f>
        <v>за 2026 г.</v>
      </c>
      <c r="B2" s="47"/>
      <c r="C2" s="47"/>
      <c r="D2" s="47"/>
      <c r="E2" s="47"/>
    </row>
    <row r="4" spans="1:5" s="13" customFormat="1" ht="19.5" customHeight="1" x14ac:dyDescent="0.25">
      <c r="A4" s="10" t="s">
        <v>0</v>
      </c>
      <c r="B4" s="11" t="s">
        <v>18</v>
      </c>
      <c r="C4" s="11" t="s">
        <v>17</v>
      </c>
      <c r="D4" s="11" t="s">
        <v>1</v>
      </c>
      <c r="E4" s="12" t="s">
        <v>13</v>
      </c>
    </row>
    <row r="5" spans="1:5" s="2" customFormat="1" ht="25.5" customHeight="1" x14ac:dyDescent="0.2">
      <c r="A5" s="1">
        <v>1</v>
      </c>
      <c r="B5" s="43" t="s">
        <v>23</v>
      </c>
      <c r="C5" s="46" t="s">
        <v>19</v>
      </c>
      <c r="D5" s="4" t="s">
        <v>20</v>
      </c>
      <c r="E5" s="5"/>
    </row>
    <row r="6" spans="1:5" s="3" customFormat="1" ht="12.75" customHeight="1" x14ac:dyDescent="0.2">
      <c r="A6" s="1">
        <v>2</v>
      </c>
      <c r="B6" s="44"/>
      <c r="C6" s="46"/>
      <c r="D6" s="6" t="s">
        <v>16</v>
      </c>
      <c r="E6" s="7"/>
    </row>
    <row r="7" spans="1:5" s="3" customFormat="1" ht="25.5" customHeight="1" x14ac:dyDescent="0.2">
      <c r="A7" s="1">
        <v>3</v>
      </c>
      <c r="B7" s="45"/>
      <c r="C7" s="46"/>
      <c r="D7" s="8" t="s">
        <v>15</v>
      </c>
      <c r="E7" s="9">
        <f t="shared" ref="E7" si="0">E5*E6</f>
        <v>0</v>
      </c>
    </row>
    <row r="11" spans="1:5" x14ac:dyDescent="0.25">
      <c r="D11" s="14" t="s">
        <v>21</v>
      </c>
      <c r="E11" s="27"/>
    </row>
  </sheetData>
  <mergeCells count="4">
    <mergeCell ref="A1:E1"/>
    <mergeCell ref="A2:E2"/>
    <mergeCell ref="B5:B7"/>
    <mergeCell ref="C5:C7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D18"/>
  <sheetViews>
    <sheetView workbookViewId="0">
      <selection activeCell="B18" sqref="B18:D18"/>
    </sheetView>
  </sheetViews>
  <sheetFormatPr defaultRowHeight="15" x14ac:dyDescent="0.25"/>
  <cols>
    <col min="4" max="4" width="13.5703125" bestFit="1" customWidth="1"/>
  </cols>
  <sheetData>
    <row r="5" spans="1:4" x14ac:dyDescent="0.25">
      <c r="A5">
        <v>1</v>
      </c>
      <c r="B5" s="25" t="e">
        <f>Январь!E5+Июль!#REF!</f>
        <v>#REF!</v>
      </c>
      <c r="C5" s="25">
        <f>Январь!E6</f>
        <v>4340.33</v>
      </c>
      <c r="D5" s="26" t="e">
        <f>B5*C5/1000</f>
        <v>#REF!</v>
      </c>
    </row>
    <row r="6" spans="1:4" x14ac:dyDescent="0.25">
      <c r="A6">
        <v>2</v>
      </c>
      <c r="B6" s="25">
        <f>Февраль!E5</f>
        <v>3932.1419999999998</v>
      </c>
      <c r="C6" s="25">
        <f>Февраль!E6</f>
        <v>4635.88</v>
      </c>
      <c r="D6" s="26">
        <f t="shared" ref="D6:D13" si="0">B6*C6/1000</f>
        <v>18228.93845496</v>
      </c>
    </row>
    <row r="7" spans="1:4" x14ac:dyDescent="0.25">
      <c r="A7">
        <v>3</v>
      </c>
      <c r="B7" s="25">
        <f>Март!E5</f>
        <v>13356.197</v>
      </c>
      <c r="C7" s="25">
        <f>Март!E6</f>
        <v>4300.1099999999997</v>
      </c>
      <c r="D7" s="26">
        <f t="shared" si="0"/>
        <v>57433.116281669994</v>
      </c>
    </row>
    <row r="8" spans="1:4" x14ac:dyDescent="0.25">
      <c r="A8">
        <v>4</v>
      </c>
      <c r="B8" s="25">
        <f>Апрель!E5</f>
        <v>13356.197</v>
      </c>
      <c r="C8" s="25">
        <f>Апрель!E6</f>
        <v>4300.1099999999997</v>
      </c>
      <c r="D8" s="26">
        <f t="shared" si="0"/>
        <v>57433.116281669994</v>
      </c>
    </row>
    <row r="9" spans="1:4" x14ac:dyDescent="0.25">
      <c r="A9">
        <v>5</v>
      </c>
      <c r="B9" s="25">
        <f>Май!E5</f>
        <v>0</v>
      </c>
      <c r="C9" s="25">
        <f>Май!E6</f>
        <v>0</v>
      </c>
      <c r="D9" s="26">
        <f t="shared" si="0"/>
        <v>0</v>
      </c>
    </row>
    <row r="10" spans="1:4" x14ac:dyDescent="0.25">
      <c r="A10">
        <v>6</v>
      </c>
      <c r="B10" s="25">
        <f>Июнь!E5</f>
        <v>0</v>
      </c>
      <c r="C10" s="25">
        <f>Июнь!E6</f>
        <v>0</v>
      </c>
      <c r="D10" s="26">
        <f t="shared" si="0"/>
        <v>0</v>
      </c>
    </row>
    <row r="11" spans="1:4" x14ac:dyDescent="0.25">
      <c r="A11">
        <v>7</v>
      </c>
      <c r="B11" s="25" t="e">
        <f>Июль!E5+Август!#REF!+Сентябрь!#REF!</f>
        <v>#REF!</v>
      </c>
      <c r="C11" s="25">
        <f>Июль!E6</f>
        <v>0</v>
      </c>
      <c r="D11" s="26" t="e">
        <f t="shared" si="0"/>
        <v>#REF!</v>
      </c>
    </row>
    <row r="12" spans="1:4" x14ac:dyDescent="0.25">
      <c r="A12">
        <v>8</v>
      </c>
      <c r="B12" s="25" t="e">
        <f>Август!E5+Сентябрь!#REF!</f>
        <v>#REF!</v>
      </c>
      <c r="C12" s="25">
        <f>Август!E6</f>
        <v>0</v>
      </c>
      <c r="D12" s="26" t="e">
        <f t="shared" si="0"/>
        <v>#REF!</v>
      </c>
    </row>
    <row r="13" spans="1:4" x14ac:dyDescent="0.25">
      <c r="A13">
        <v>9</v>
      </c>
      <c r="B13" s="25">
        <f>Сентябрь!E5</f>
        <v>0</v>
      </c>
      <c r="C13" s="25">
        <f>Сентябрь!E6</f>
        <v>0</v>
      </c>
      <c r="D13" s="26">
        <f t="shared" si="0"/>
        <v>0</v>
      </c>
    </row>
    <row r="16" spans="1:4" x14ac:dyDescent="0.25">
      <c r="D16" s="25"/>
    </row>
    <row r="18" spans="2:4" x14ac:dyDescent="0.25">
      <c r="B18" s="25" t="e">
        <f>SUM(B5:B13)</f>
        <v>#REF!</v>
      </c>
      <c r="C18" s="25" t="e">
        <f>D18/B18*1000</f>
        <v>#REF!</v>
      </c>
      <c r="D18" s="26" t="e">
        <f>SUM(D5:D13)</f>
        <v>#REF!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5:H20"/>
  <sheetViews>
    <sheetView workbookViewId="0">
      <selection activeCell="E19" activeCellId="1" sqref="E5:E16 E19"/>
    </sheetView>
  </sheetViews>
  <sheetFormatPr defaultRowHeight="15" x14ac:dyDescent="0.25"/>
  <cols>
    <col min="5" max="5" width="10.85546875" bestFit="1" customWidth="1"/>
    <col min="9" max="9" width="9.140625" customWidth="1"/>
  </cols>
  <sheetData>
    <row r="5" spans="3:8" x14ac:dyDescent="0.25">
      <c r="C5" t="s">
        <v>2</v>
      </c>
      <c r="D5" s="25">
        <f>Январь!E6</f>
        <v>4340.33</v>
      </c>
      <c r="E5" s="26" t="e">
        <f>SUM(F5:H5)</f>
        <v>#REF!</v>
      </c>
      <c r="F5" s="26">
        <f>Январь!E5</f>
        <v>9257.1380000000008</v>
      </c>
      <c r="G5" s="26" t="e">
        <f>Июль!#REF!</f>
        <v>#REF!</v>
      </c>
      <c r="H5" s="26"/>
    </row>
    <row r="6" spans="3:8" x14ac:dyDescent="0.25">
      <c r="C6" t="s">
        <v>3</v>
      </c>
      <c r="D6" s="25">
        <f>Февраль!E6</f>
        <v>4635.88</v>
      </c>
      <c r="E6" s="26">
        <f t="shared" ref="E6:E16" si="0">SUM(F6:H6)</f>
        <v>3932.1419999999998</v>
      </c>
      <c r="F6" s="26">
        <f>Февраль!E5</f>
        <v>3932.1419999999998</v>
      </c>
    </row>
    <row r="7" spans="3:8" x14ac:dyDescent="0.25">
      <c r="C7" t="s">
        <v>4</v>
      </c>
      <c r="D7" s="25">
        <f>Март!E6</f>
        <v>4300.1099999999997</v>
      </c>
      <c r="E7" s="26">
        <f t="shared" si="0"/>
        <v>13356.197</v>
      </c>
      <c r="F7" s="26">
        <f>Март!E5</f>
        <v>13356.197</v>
      </c>
    </row>
    <row r="8" spans="3:8" x14ac:dyDescent="0.25">
      <c r="C8" t="s">
        <v>5</v>
      </c>
      <c r="D8" s="25">
        <f>Апрель!E6</f>
        <v>4300.1099999999997</v>
      </c>
      <c r="E8" s="26">
        <f t="shared" si="0"/>
        <v>13356.197</v>
      </c>
      <c r="F8" s="26">
        <f>Апрель!E5</f>
        <v>13356.197</v>
      </c>
    </row>
    <row r="9" spans="3:8" x14ac:dyDescent="0.25">
      <c r="C9" t="s">
        <v>6</v>
      </c>
      <c r="D9" s="25">
        <f>Май!E6</f>
        <v>0</v>
      </c>
      <c r="E9" s="26">
        <f t="shared" si="0"/>
        <v>0</v>
      </c>
      <c r="F9" s="26">
        <f>Май!E5</f>
        <v>0</v>
      </c>
    </row>
    <row r="10" spans="3:8" x14ac:dyDescent="0.25">
      <c r="C10" t="s">
        <v>7</v>
      </c>
      <c r="D10" s="25">
        <f>Июнь!E6</f>
        <v>0</v>
      </c>
      <c r="E10" s="26">
        <f t="shared" si="0"/>
        <v>0</v>
      </c>
      <c r="F10" s="26">
        <f>Июнь!E5</f>
        <v>0</v>
      </c>
    </row>
    <row r="11" spans="3:8" x14ac:dyDescent="0.25">
      <c r="C11" t="s">
        <v>8</v>
      </c>
      <c r="D11" s="25">
        <f>Июль!E6</f>
        <v>0</v>
      </c>
      <c r="E11" s="26" t="e">
        <f t="shared" si="0"/>
        <v>#REF!</v>
      </c>
      <c r="F11" s="26">
        <f>Июль!E5</f>
        <v>0</v>
      </c>
      <c r="G11" s="25" t="e">
        <f>Август!#REF!</f>
        <v>#REF!</v>
      </c>
      <c r="H11" s="25" t="e">
        <f>Сентябрь!#REF!</f>
        <v>#REF!</v>
      </c>
    </row>
    <row r="12" spans="3:8" x14ac:dyDescent="0.25">
      <c r="C12" t="s">
        <v>9</v>
      </c>
      <c r="D12" s="25">
        <f>Август!E6</f>
        <v>0</v>
      </c>
      <c r="E12" s="26" t="e">
        <f t="shared" si="0"/>
        <v>#REF!</v>
      </c>
      <c r="F12" s="26">
        <f>Август!E5</f>
        <v>0</v>
      </c>
      <c r="G12" s="25" t="e">
        <f>Сентябрь!#REF!</f>
        <v>#REF!</v>
      </c>
    </row>
    <row r="13" spans="3:8" x14ac:dyDescent="0.25">
      <c r="C13" t="s">
        <v>10</v>
      </c>
      <c r="D13" s="25">
        <f>Сентябрь!E6</f>
        <v>0</v>
      </c>
      <c r="E13" s="26">
        <f t="shared" si="0"/>
        <v>0</v>
      </c>
      <c r="F13" s="26">
        <f>Сентябрь!E5</f>
        <v>0</v>
      </c>
    </row>
    <row r="14" spans="3:8" x14ac:dyDescent="0.25">
      <c r="C14" t="s">
        <v>11</v>
      </c>
      <c r="D14" s="25">
        <f>Октябрь!E6</f>
        <v>0</v>
      </c>
      <c r="E14" s="26">
        <f t="shared" si="0"/>
        <v>0</v>
      </c>
      <c r="F14" s="26">
        <f>Октябрь!E5</f>
        <v>0</v>
      </c>
    </row>
    <row r="15" spans="3:8" x14ac:dyDescent="0.25">
      <c r="C15" t="s">
        <v>12</v>
      </c>
      <c r="D15" s="25">
        <f>Ноябрь!E6</f>
        <v>0</v>
      </c>
      <c r="E15" s="26">
        <f t="shared" si="0"/>
        <v>0</v>
      </c>
      <c r="F15" s="26">
        <f>Ноябрь!E5</f>
        <v>0</v>
      </c>
    </row>
    <row r="16" spans="3:8" x14ac:dyDescent="0.25">
      <c r="C16" t="s">
        <v>13</v>
      </c>
      <c r="D16" s="25">
        <f>Декабрь!E6</f>
        <v>0</v>
      </c>
      <c r="E16" s="26">
        <f t="shared" si="0"/>
        <v>0</v>
      </c>
      <c r="F16" s="26">
        <f>Декабрь!E5</f>
        <v>0</v>
      </c>
    </row>
    <row r="17" spans="4:6" x14ac:dyDescent="0.25">
      <c r="D17" s="25" t="e">
        <f>E17/(SUM(E5:E16)+E19)</f>
        <v>#REF!</v>
      </c>
      <c r="E17" s="26" t="e">
        <f>SUMPRODUCT(D5:D16,E5:E16)+E20</f>
        <v>#REF!</v>
      </c>
      <c r="F17" s="26"/>
    </row>
    <row r="19" spans="4:6" x14ac:dyDescent="0.25">
      <c r="D19" s="25">
        <f>2.54998*1000</f>
        <v>2549.98</v>
      </c>
      <c r="E19" s="26">
        <f>7/1000</f>
        <v>7.0000000000000001E-3</v>
      </c>
    </row>
    <row r="20" spans="4:6" x14ac:dyDescent="0.25">
      <c r="E20" s="25">
        <f>D19*E19</f>
        <v>17.84986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showGridLines="0" workbookViewId="0">
      <selection activeCell="E15" sqref="E15"/>
    </sheetView>
  </sheetViews>
  <sheetFormatPr defaultRowHeight="15" x14ac:dyDescent="0.25"/>
  <cols>
    <col min="1" max="1" width="2.85546875" bestFit="1" customWidth="1"/>
    <col min="2" max="2" width="46.7109375" customWidth="1"/>
    <col min="3" max="3" width="48.28515625" customWidth="1"/>
    <col min="4" max="4" width="43" customWidth="1"/>
    <col min="5" max="5" width="16.140625" bestFit="1" customWidth="1"/>
  </cols>
  <sheetData>
    <row r="1" spans="1:5" ht="30" customHeight="1" x14ac:dyDescent="0.25">
      <c r="A1" s="47" t="s">
        <v>14</v>
      </c>
      <c r="B1" s="47"/>
      <c r="C1" s="47"/>
      <c r="D1" s="47"/>
      <c r="E1" s="47"/>
    </row>
    <row r="2" spans="1:5" ht="15" customHeight="1" x14ac:dyDescent="0.25">
      <c r="A2" s="47" t="str">
        <f>Январь!$A$2</f>
        <v>за 2026 г.</v>
      </c>
      <c r="B2" s="47"/>
      <c r="C2" s="47"/>
      <c r="D2" s="47"/>
      <c r="E2" s="47"/>
    </row>
    <row r="4" spans="1:5" s="13" customFormat="1" ht="19.5" customHeight="1" x14ac:dyDescent="0.25">
      <c r="A4" s="10" t="s">
        <v>0</v>
      </c>
      <c r="B4" s="11" t="s">
        <v>18</v>
      </c>
      <c r="C4" s="11" t="s">
        <v>17</v>
      </c>
      <c r="D4" s="11" t="s">
        <v>1</v>
      </c>
      <c r="E4" s="12" t="s">
        <v>3</v>
      </c>
    </row>
    <row r="5" spans="1:5" s="2" customFormat="1" ht="25.5" customHeight="1" x14ac:dyDescent="0.2">
      <c r="A5" s="59">
        <v>1</v>
      </c>
      <c r="B5" s="43" t="s">
        <v>23</v>
      </c>
      <c r="C5" s="46" t="s">
        <v>19</v>
      </c>
      <c r="D5" s="4" t="s">
        <v>20</v>
      </c>
      <c r="E5" s="5">
        <f>3932142/1000</f>
        <v>3932.1419999999998</v>
      </c>
    </row>
    <row r="6" spans="1:5" s="3" customFormat="1" ht="12.75" x14ac:dyDescent="0.2">
      <c r="A6" s="60"/>
      <c r="B6" s="44"/>
      <c r="C6" s="46"/>
      <c r="D6" s="6" t="s">
        <v>16</v>
      </c>
      <c r="E6" s="7">
        <f>4.63588*1000</f>
        <v>4635.88</v>
      </c>
    </row>
    <row r="7" spans="1:5" s="3" customFormat="1" ht="25.5" x14ac:dyDescent="0.2">
      <c r="A7" s="61"/>
      <c r="B7" s="45"/>
      <c r="C7" s="46"/>
      <c r="D7" s="8" t="s">
        <v>15</v>
      </c>
      <c r="E7" s="9">
        <f t="shared" ref="E7" si="0">E5*E6</f>
        <v>18228938.45496</v>
      </c>
    </row>
    <row r="8" spans="1:5" s="17" customFormat="1" ht="25.5" hidden="1" customHeight="1" x14ac:dyDescent="0.2">
      <c r="A8" s="52">
        <v>2</v>
      </c>
      <c r="B8" s="55" t="s">
        <v>22</v>
      </c>
      <c r="C8" s="58" t="s">
        <v>19</v>
      </c>
      <c r="D8" s="15" t="s">
        <v>20</v>
      </c>
      <c r="E8" s="16">
        <v>0.91600000000000004</v>
      </c>
    </row>
    <row r="9" spans="1:5" s="20" customFormat="1" ht="12.75" hidden="1" customHeight="1" x14ac:dyDescent="0.2">
      <c r="A9" s="53"/>
      <c r="B9" s="56"/>
      <c r="C9" s="58"/>
      <c r="D9" s="18" t="s">
        <v>16</v>
      </c>
      <c r="E9" s="19">
        <f>2.23865*1000</f>
        <v>2238.6499999999996</v>
      </c>
    </row>
    <row r="10" spans="1:5" s="20" customFormat="1" ht="25.5" hidden="1" customHeight="1" x14ac:dyDescent="0.2">
      <c r="A10" s="54"/>
      <c r="B10" s="57"/>
      <c r="C10" s="58"/>
      <c r="D10" s="21" t="s">
        <v>15</v>
      </c>
      <c r="E10" s="22">
        <f t="shared" ref="E10" si="1">E8*E9</f>
        <v>2050.6034</v>
      </c>
    </row>
    <row r="13" spans="1:5" x14ac:dyDescent="0.25">
      <c r="A13" s="10" t="s">
        <v>0</v>
      </c>
      <c r="B13" s="11" t="s">
        <v>18</v>
      </c>
      <c r="C13" s="11" t="s">
        <v>17</v>
      </c>
      <c r="D13" s="11" t="s">
        <v>1</v>
      </c>
      <c r="E13" s="12" t="s">
        <v>3</v>
      </c>
    </row>
    <row r="14" spans="1:5" ht="25.5" x14ac:dyDescent="0.25">
      <c r="A14" s="1">
        <v>1</v>
      </c>
      <c r="B14" s="48" t="s">
        <v>22</v>
      </c>
      <c r="C14" s="51" t="s">
        <v>24</v>
      </c>
      <c r="D14" s="4" t="s">
        <v>20</v>
      </c>
      <c r="E14" s="5">
        <f>2761/1000</f>
        <v>2.7610000000000001</v>
      </c>
    </row>
    <row r="15" spans="1:5" x14ac:dyDescent="0.25">
      <c r="A15" s="1">
        <v>2</v>
      </c>
      <c r="B15" s="49"/>
      <c r="C15" s="51"/>
      <c r="D15" s="6" t="s">
        <v>16</v>
      </c>
      <c r="E15" s="7">
        <f>4.6148*1000</f>
        <v>4614.8</v>
      </c>
    </row>
    <row r="16" spans="1:5" ht="25.5" x14ac:dyDescent="0.25">
      <c r="A16" s="1">
        <v>3</v>
      </c>
      <c r="B16" s="50"/>
      <c r="C16" s="51"/>
      <c r="D16" s="8" t="s">
        <v>15</v>
      </c>
      <c r="E16" s="9">
        <f>E14*E15</f>
        <v>12741.462800000001</v>
      </c>
    </row>
    <row r="18" spans="4:5" x14ac:dyDescent="0.25">
      <c r="D18" s="14" t="s">
        <v>21</v>
      </c>
      <c r="E18" s="27" t="s">
        <v>26</v>
      </c>
    </row>
  </sheetData>
  <mergeCells count="10">
    <mergeCell ref="B14:B16"/>
    <mergeCell ref="C14:C16"/>
    <mergeCell ref="A1:E1"/>
    <mergeCell ref="A2:E2"/>
    <mergeCell ref="B5:B7"/>
    <mergeCell ref="C5:C7"/>
    <mergeCell ref="A8:A10"/>
    <mergeCell ref="B8:B10"/>
    <mergeCell ref="C8:C10"/>
    <mergeCell ref="A5:A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showGridLines="0" workbookViewId="0">
      <selection activeCell="E14" sqref="E14"/>
    </sheetView>
  </sheetViews>
  <sheetFormatPr defaultRowHeight="15" x14ac:dyDescent="0.25"/>
  <cols>
    <col min="1" max="1" width="2.85546875" bestFit="1" customWidth="1"/>
    <col min="2" max="2" width="46.7109375" customWidth="1"/>
    <col min="3" max="3" width="48.28515625" customWidth="1"/>
    <col min="4" max="4" width="43" customWidth="1"/>
    <col min="5" max="5" width="16.140625" bestFit="1" customWidth="1"/>
  </cols>
  <sheetData>
    <row r="1" spans="1:5" ht="30" customHeight="1" x14ac:dyDescent="0.25">
      <c r="A1" s="47" t="s">
        <v>14</v>
      </c>
      <c r="B1" s="47"/>
      <c r="C1" s="47"/>
      <c r="D1" s="47"/>
      <c r="E1" s="47"/>
    </row>
    <row r="2" spans="1:5" ht="15" customHeight="1" x14ac:dyDescent="0.25">
      <c r="A2" s="47" t="str">
        <f>Январь!$A$2</f>
        <v>за 2026 г.</v>
      </c>
      <c r="B2" s="47"/>
      <c r="C2" s="47"/>
      <c r="D2" s="47"/>
      <c r="E2" s="47"/>
    </row>
    <row r="4" spans="1:5" s="13" customFormat="1" ht="19.5" customHeight="1" x14ac:dyDescent="0.25">
      <c r="A4" s="10" t="s">
        <v>0</v>
      </c>
      <c r="B4" s="11" t="s">
        <v>18</v>
      </c>
      <c r="C4" s="11" t="s">
        <v>17</v>
      </c>
      <c r="D4" s="11" t="s">
        <v>1</v>
      </c>
      <c r="E4" s="12" t="s">
        <v>4</v>
      </c>
    </row>
    <row r="5" spans="1:5" s="2" customFormat="1" ht="25.5" customHeight="1" x14ac:dyDescent="0.2">
      <c r="A5" s="59">
        <v>1</v>
      </c>
      <c r="B5" s="43" t="s">
        <v>23</v>
      </c>
      <c r="C5" s="46" t="s">
        <v>19</v>
      </c>
      <c r="D5" s="4" t="s">
        <v>20</v>
      </c>
      <c r="E5" s="5">
        <f>13356197/1000</f>
        <v>13356.197</v>
      </c>
    </row>
    <row r="6" spans="1:5" s="3" customFormat="1" ht="12.75" customHeight="1" x14ac:dyDescent="0.2">
      <c r="A6" s="60"/>
      <c r="B6" s="44"/>
      <c r="C6" s="46"/>
      <c r="D6" s="6" t="s">
        <v>16</v>
      </c>
      <c r="E6" s="7">
        <f>4.30011*1000</f>
        <v>4300.1099999999997</v>
      </c>
    </row>
    <row r="7" spans="1:5" s="3" customFormat="1" ht="25.5" customHeight="1" x14ac:dyDescent="0.2">
      <c r="A7" s="61"/>
      <c r="B7" s="45"/>
      <c r="C7" s="46"/>
      <c r="D7" s="8" t="s">
        <v>15</v>
      </c>
      <c r="E7" s="9">
        <f t="shared" ref="E7" si="0">E5*E6</f>
        <v>57433116.281669997</v>
      </c>
    </row>
    <row r="8" spans="1:5" s="17" customFormat="1" ht="25.5" hidden="1" customHeight="1" x14ac:dyDescent="0.2">
      <c r="A8" s="52">
        <v>2</v>
      </c>
      <c r="B8" s="55" t="s">
        <v>22</v>
      </c>
      <c r="C8" s="58" t="s">
        <v>19</v>
      </c>
      <c r="D8" s="15" t="s">
        <v>20</v>
      </c>
      <c r="E8" s="16">
        <v>5.42</v>
      </c>
    </row>
    <row r="9" spans="1:5" s="20" customFormat="1" ht="12.75" hidden="1" customHeight="1" x14ac:dyDescent="0.2">
      <c r="A9" s="53"/>
      <c r="B9" s="56"/>
      <c r="C9" s="58"/>
      <c r="D9" s="18" t="s">
        <v>16</v>
      </c>
      <c r="E9" s="19">
        <f>2.1634*1000</f>
        <v>2163.4</v>
      </c>
    </row>
    <row r="10" spans="1:5" s="20" customFormat="1" ht="25.5" hidden="1" customHeight="1" x14ac:dyDescent="0.2">
      <c r="A10" s="54"/>
      <c r="B10" s="57"/>
      <c r="C10" s="58"/>
      <c r="D10" s="21" t="s">
        <v>15</v>
      </c>
      <c r="E10" s="22">
        <f t="shared" ref="E10" si="1">E8*E9</f>
        <v>11725.628000000001</v>
      </c>
    </row>
    <row r="11" spans="1:5" s="20" customFormat="1" ht="18" customHeight="1" x14ac:dyDescent="0.2">
      <c r="A11" s="31"/>
      <c r="B11" s="32"/>
      <c r="C11" s="33"/>
      <c r="D11" s="34"/>
      <c r="E11" s="35"/>
    </row>
    <row r="12" spans="1:5" s="20" customFormat="1" ht="18" customHeight="1" x14ac:dyDescent="0.2">
      <c r="A12" s="10" t="s">
        <v>0</v>
      </c>
      <c r="B12" s="11" t="s">
        <v>18</v>
      </c>
      <c r="C12" s="11" t="s">
        <v>17</v>
      </c>
      <c r="D12" s="11" t="s">
        <v>1</v>
      </c>
      <c r="E12" s="12" t="s">
        <v>4</v>
      </c>
    </row>
    <row r="13" spans="1:5" s="20" customFormat="1" ht="25.5" customHeight="1" x14ac:dyDescent="0.2">
      <c r="A13" s="1">
        <v>1</v>
      </c>
      <c r="B13" s="48" t="s">
        <v>22</v>
      </c>
      <c r="C13" s="51" t="s">
        <v>24</v>
      </c>
      <c r="D13" s="4" t="s">
        <v>20</v>
      </c>
      <c r="E13" s="5">
        <f>6463/1000</f>
        <v>6.4630000000000001</v>
      </c>
    </row>
    <row r="14" spans="1:5" s="20" customFormat="1" ht="18" customHeight="1" x14ac:dyDescent="0.2">
      <c r="A14" s="1">
        <v>2</v>
      </c>
      <c r="B14" s="49"/>
      <c r="C14" s="51"/>
      <c r="D14" s="6" t="s">
        <v>16</v>
      </c>
      <c r="E14" s="7">
        <f>4.62161*1000</f>
        <v>4621.6100000000006</v>
      </c>
    </row>
    <row r="15" spans="1:5" s="20" customFormat="1" ht="24.75" customHeight="1" x14ac:dyDescent="0.2">
      <c r="A15" s="1">
        <v>3</v>
      </c>
      <c r="B15" s="50"/>
      <c r="C15" s="51"/>
      <c r="D15" s="8" t="s">
        <v>15</v>
      </c>
      <c r="E15" s="9">
        <f>E13*E14</f>
        <v>29869.465430000004</v>
      </c>
    </row>
    <row r="16" spans="1:5" s="20" customFormat="1" ht="18" customHeight="1" x14ac:dyDescent="0.2">
      <c r="A16" s="31"/>
      <c r="B16" s="32"/>
      <c r="C16" s="33"/>
      <c r="D16" s="34"/>
      <c r="E16" s="35"/>
    </row>
    <row r="18" spans="4:5" x14ac:dyDescent="0.25">
      <c r="D18" s="14" t="s">
        <v>21</v>
      </c>
      <c r="E18" s="27" t="s">
        <v>27</v>
      </c>
    </row>
  </sheetData>
  <mergeCells count="10">
    <mergeCell ref="B13:B15"/>
    <mergeCell ref="C13:C15"/>
    <mergeCell ref="A1:E1"/>
    <mergeCell ref="A2:E2"/>
    <mergeCell ref="B5:B7"/>
    <mergeCell ref="C5:C7"/>
    <mergeCell ref="A8:A10"/>
    <mergeCell ref="B8:B10"/>
    <mergeCell ref="C8:C10"/>
    <mergeCell ref="A5:A7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showGridLines="0" tabSelected="1" workbookViewId="0">
      <selection activeCell="E6" sqref="E6"/>
    </sheetView>
  </sheetViews>
  <sheetFormatPr defaultRowHeight="15" x14ac:dyDescent="0.25"/>
  <cols>
    <col min="1" max="1" width="2.85546875" bestFit="1" customWidth="1"/>
    <col min="2" max="2" width="46.7109375" customWidth="1"/>
    <col min="3" max="3" width="48.28515625" customWidth="1"/>
    <col min="4" max="4" width="43" customWidth="1"/>
    <col min="5" max="5" width="16.140625" bestFit="1" customWidth="1"/>
  </cols>
  <sheetData>
    <row r="1" spans="1:5" ht="30" customHeight="1" x14ac:dyDescent="0.25">
      <c r="A1" s="47" t="s">
        <v>14</v>
      </c>
      <c r="B1" s="47"/>
      <c r="C1" s="47"/>
      <c r="D1" s="47"/>
      <c r="E1" s="47"/>
    </row>
    <row r="2" spans="1:5" ht="15" customHeight="1" x14ac:dyDescent="0.25">
      <c r="A2" s="47" t="str">
        <f>Январь!$A$2</f>
        <v>за 2026 г.</v>
      </c>
      <c r="B2" s="47"/>
      <c r="C2" s="47"/>
      <c r="D2" s="47"/>
      <c r="E2" s="47"/>
    </row>
    <row r="4" spans="1:5" s="13" customFormat="1" ht="19.5" customHeight="1" x14ac:dyDescent="0.25">
      <c r="A4" s="10" t="s">
        <v>0</v>
      </c>
      <c r="B4" s="11" t="s">
        <v>18</v>
      </c>
      <c r="C4" s="11" t="s">
        <v>17</v>
      </c>
      <c r="D4" s="11" t="s">
        <v>1</v>
      </c>
      <c r="E4" s="12" t="s">
        <v>5</v>
      </c>
    </row>
    <row r="5" spans="1:5" s="2" customFormat="1" ht="25.5" customHeight="1" x14ac:dyDescent="0.2">
      <c r="A5" s="59">
        <v>1</v>
      </c>
      <c r="B5" s="43" t="s">
        <v>23</v>
      </c>
      <c r="C5" s="46" t="s">
        <v>19</v>
      </c>
      <c r="D5" s="4" t="s">
        <v>20</v>
      </c>
      <c r="E5" s="5">
        <f>13356197/1000</f>
        <v>13356.197</v>
      </c>
    </row>
    <row r="6" spans="1:5" s="3" customFormat="1" ht="12.75" customHeight="1" x14ac:dyDescent="0.2">
      <c r="A6" s="60"/>
      <c r="B6" s="44"/>
      <c r="C6" s="46"/>
      <c r="D6" s="6" t="s">
        <v>16</v>
      </c>
      <c r="E6" s="7">
        <f>4.30011*1000</f>
        <v>4300.1099999999997</v>
      </c>
    </row>
    <row r="7" spans="1:5" s="3" customFormat="1" ht="25.5" customHeight="1" x14ac:dyDescent="0.2">
      <c r="A7" s="61"/>
      <c r="B7" s="45"/>
      <c r="C7" s="46"/>
      <c r="D7" s="8" t="s">
        <v>15</v>
      </c>
      <c r="E7" s="9">
        <f t="shared" ref="E7" si="0">E5*E6</f>
        <v>57433116.281669997</v>
      </c>
    </row>
    <row r="8" spans="1:5" s="39" customFormat="1" ht="27.75" customHeight="1" x14ac:dyDescent="0.2">
      <c r="A8" s="40">
        <v>2</v>
      </c>
      <c r="B8" s="41" t="s">
        <v>22</v>
      </c>
      <c r="C8" s="42" t="s">
        <v>19</v>
      </c>
      <c r="D8" s="37" t="s">
        <v>20</v>
      </c>
      <c r="E8" s="38">
        <f>78/1000</f>
        <v>7.8E-2</v>
      </c>
    </row>
    <row r="9" spans="1:5" hidden="1" x14ac:dyDescent="0.25">
      <c r="A9" s="10" t="s">
        <v>0</v>
      </c>
      <c r="B9" s="11" t="s">
        <v>18</v>
      </c>
      <c r="C9" s="11" t="s">
        <v>17</v>
      </c>
      <c r="D9" s="11" t="s">
        <v>1</v>
      </c>
      <c r="E9" s="12" t="s">
        <v>5</v>
      </c>
    </row>
    <row r="10" spans="1:5" ht="25.5" hidden="1" x14ac:dyDescent="0.25">
      <c r="A10" s="1">
        <v>1</v>
      </c>
      <c r="B10" s="48" t="s">
        <v>22</v>
      </c>
      <c r="C10" s="51" t="s">
        <v>24</v>
      </c>
      <c r="D10" s="4" t="s">
        <v>20</v>
      </c>
      <c r="E10" s="5"/>
    </row>
    <row r="11" spans="1:5" ht="18" hidden="1" customHeight="1" x14ac:dyDescent="0.25">
      <c r="A11" s="1">
        <v>2</v>
      </c>
      <c r="B11" s="49"/>
      <c r="C11" s="51"/>
      <c r="D11" s="6" t="s">
        <v>16</v>
      </c>
      <c r="E11" s="7"/>
    </row>
    <row r="12" spans="1:5" ht="25.5" hidden="1" x14ac:dyDescent="0.25">
      <c r="A12" s="1">
        <v>3</v>
      </c>
      <c r="B12" s="50"/>
      <c r="C12" s="51"/>
      <c r="D12" s="8" t="s">
        <v>15</v>
      </c>
      <c r="E12" s="9">
        <f>E10*E11</f>
        <v>0</v>
      </c>
    </row>
    <row r="13" spans="1:5" ht="12.75" customHeight="1" x14ac:dyDescent="0.25"/>
    <row r="14" spans="1:5" x14ac:dyDescent="0.25">
      <c r="D14" s="14" t="s">
        <v>21</v>
      </c>
      <c r="E14" s="27" t="s">
        <v>28</v>
      </c>
    </row>
  </sheetData>
  <mergeCells count="7">
    <mergeCell ref="B10:B12"/>
    <mergeCell ref="C10:C12"/>
    <mergeCell ref="A1:E1"/>
    <mergeCell ref="A2:E2"/>
    <mergeCell ref="B5:B7"/>
    <mergeCell ref="C5:C7"/>
    <mergeCell ref="A5:A7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showGridLines="0" workbookViewId="0">
      <selection activeCell="E15" sqref="E15"/>
    </sheetView>
  </sheetViews>
  <sheetFormatPr defaultRowHeight="15" x14ac:dyDescent="0.25"/>
  <cols>
    <col min="1" max="1" width="2.85546875" bestFit="1" customWidth="1"/>
    <col min="2" max="2" width="46.7109375" customWidth="1"/>
    <col min="3" max="3" width="48.28515625" customWidth="1"/>
    <col min="4" max="4" width="43" customWidth="1"/>
    <col min="5" max="5" width="16.140625" bestFit="1" customWidth="1"/>
  </cols>
  <sheetData>
    <row r="1" spans="1:5" ht="30" customHeight="1" x14ac:dyDescent="0.25">
      <c r="A1" s="47" t="s">
        <v>14</v>
      </c>
      <c r="B1" s="47"/>
      <c r="C1" s="47"/>
      <c r="D1" s="47"/>
      <c r="E1" s="47"/>
    </row>
    <row r="2" spans="1:5" ht="15" customHeight="1" x14ac:dyDescent="0.25">
      <c r="A2" s="47" t="str">
        <f>Январь!$A$2</f>
        <v>за 2026 г.</v>
      </c>
      <c r="B2" s="47"/>
      <c r="C2" s="47"/>
      <c r="D2" s="47"/>
      <c r="E2" s="47"/>
    </row>
    <row r="4" spans="1:5" s="13" customFormat="1" ht="19.5" customHeight="1" x14ac:dyDescent="0.25">
      <c r="A4" s="10" t="s">
        <v>0</v>
      </c>
      <c r="B4" s="11" t="s">
        <v>18</v>
      </c>
      <c r="C4" s="11" t="s">
        <v>17</v>
      </c>
      <c r="D4" s="11" t="s">
        <v>1</v>
      </c>
      <c r="E4" s="12" t="s">
        <v>6</v>
      </c>
    </row>
    <row r="5" spans="1:5" s="2" customFormat="1" ht="25.5" customHeight="1" x14ac:dyDescent="0.2">
      <c r="A5" s="1">
        <v>1</v>
      </c>
      <c r="B5" s="43" t="s">
        <v>23</v>
      </c>
      <c r="C5" s="46" t="s">
        <v>19</v>
      </c>
      <c r="D5" s="4" t="s">
        <v>20</v>
      </c>
      <c r="E5" s="5"/>
    </row>
    <row r="6" spans="1:5" s="3" customFormat="1" ht="12.75" customHeight="1" x14ac:dyDescent="0.2">
      <c r="A6" s="1">
        <v>2</v>
      </c>
      <c r="B6" s="44"/>
      <c r="C6" s="46"/>
      <c r="D6" s="6" t="s">
        <v>16</v>
      </c>
      <c r="E6" s="7"/>
    </row>
    <row r="7" spans="1:5" s="3" customFormat="1" ht="25.5" customHeight="1" x14ac:dyDescent="0.2">
      <c r="A7" s="1">
        <v>3</v>
      </c>
      <c r="B7" s="45"/>
      <c r="C7" s="46"/>
      <c r="D7" s="8" t="s">
        <v>15</v>
      </c>
      <c r="E7" s="9">
        <f t="shared" ref="E7" si="0">E5*E6</f>
        <v>0</v>
      </c>
    </row>
    <row r="9" spans="1:5" x14ac:dyDescent="0.25">
      <c r="A9" s="10" t="s">
        <v>0</v>
      </c>
      <c r="B9" s="11" t="s">
        <v>18</v>
      </c>
      <c r="C9" s="11" t="s">
        <v>17</v>
      </c>
      <c r="D9" s="11" t="s">
        <v>1</v>
      </c>
      <c r="E9" s="12" t="s">
        <v>6</v>
      </c>
    </row>
    <row r="10" spans="1:5" ht="25.5" x14ac:dyDescent="0.25">
      <c r="A10" s="1">
        <v>1</v>
      </c>
      <c r="B10" s="48" t="s">
        <v>22</v>
      </c>
      <c r="C10" s="51" t="s">
        <v>24</v>
      </c>
      <c r="D10" s="4" t="s">
        <v>20</v>
      </c>
      <c r="E10" s="5"/>
    </row>
    <row r="11" spans="1:5" x14ac:dyDescent="0.25">
      <c r="A11" s="1">
        <v>2</v>
      </c>
      <c r="B11" s="49"/>
      <c r="C11" s="51"/>
      <c r="D11" s="6" t="s">
        <v>16</v>
      </c>
      <c r="E11" s="7"/>
    </row>
    <row r="12" spans="1:5" ht="25.5" x14ac:dyDescent="0.25">
      <c r="A12" s="1">
        <v>3</v>
      </c>
      <c r="B12" s="50"/>
      <c r="C12" s="51"/>
      <c r="D12" s="8" t="s">
        <v>15</v>
      </c>
      <c r="E12" s="9">
        <f>E10*E11</f>
        <v>0</v>
      </c>
    </row>
    <row r="15" spans="1:5" x14ac:dyDescent="0.25">
      <c r="D15" s="14" t="s">
        <v>21</v>
      </c>
      <c r="E15" s="27"/>
    </row>
  </sheetData>
  <mergeCells count="6">
    <mergeCell ref="A1:E1"/>
    <mergeCell ref="A2:E2"/>
    <mergeCell ref="B5:B7"/>
    <mergeCell ref="C5:C7"/>
    <mergeCell ref="B10:B12"/>
    <mergeCell ref="C10:C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showGridLines="0" workbookViewId="0">
      <selection activeCell="E15" sqref="E15"/>
    </sheetView>
  </sheetViews>
  <sheetFormatPr defaultRowHeight="15" x14ac:dyDescent="0.25"/>
  <cols>
    <col min="1" max="1" width="2.85546875" bestFit="1" customWidth="1"/>
    <col min="2" max="2" width="46.7109375" customWidth="1"/>
    <col min="3" max="3" width="48.28515625" customWidth="1"/>
    <col min="4" max="4" width="43" customWidth="1"/>
    <col min="5" max="5" width="16.140625" bestFit="1" customWidth="1"/>
  </cols>
  <sheetData>
    <row r="1" spans="1:5" ht="30" customHeight="1" x14ac:dyDescent="0.25">
      <c r="A1" s="47" t="s">
        <v>14</v>
      </c>
      <c r="B1" s="47"/>
      <c r="C1" s="47"/>
      <c r="D1" s="47"/>
      <c r="E1" s="47"/>
    </row>
    <row r="2" spans="1:5" ht="15" customHeight="1" x14ac:dyDescent="0.25">
      <c r="A2" s="47" t="str">
        <f>Январь!$A$2</f>
        <v>за 2026 г.</v>
      </c>
      <c r="B2" s="47"/>
      <c r="C2" s="47"/>
      <c r="D2" s="47"/>
      <c r="E2" s="47"/>
    </row>
    <row r="4" spans="1:5" s="13" customFormat="1" ht="19.5" customHeight="1" x14ac:dyDescent="0.25">
      <c r="A4" s="10" t="s">
        <v>0</v>
      </c>
      <c r="B4" s="11" t="s">
        <v>18</v>
      </c>
      <c r="C4" s="11" t="s">
        <v>17</v>
      </c>
      <c r="D4" s="11" t="s">
        <v>1</v>
      </c>
      <c r="E4" s="12" t="s">
        <v>7</v>
      </c>
    </row>
    <row r="5" spans="1:5" s="2" customFormat="1" ht="25.5" customHeight="1" x14ac:dyDescent="0.2">
      <c r="A5" s="1">
        <v>1</v>
      </c>
      <c r="B5" s="43" t="s">
        <v>23</v>
      </c>
      <c r="C5" s="46" t="s">
        <v>19</v>
      </c>
      <c r="D5" s="4" t="s">
        <v>20</v>
      </c>
      <c r="E5" s="5"/>
    </row>
    <row r="6" spans="1:5" s="3" customFormat="1" ht="12.75" customHeight="1" x14ac:dyDescent="0.2">
      <c r="A6" s="1">
        <v>2</v>
      </c>
      <c r="B6" s="44"/>
      <c r="C6" s="46"/>
      <c r="D6" s="6" t="s">
        <v>16</v>
      </c>
      <c r="E6" s="7"/>
    </row>
    <row r="7" spans="1:5" s="3" customFormat="1" ht="25.5" customHeight="1" x14ac:dyDescent="0.2">
      <c r="A7" s="1">
        <v>3</v>
      </c>
      <c r="B7" s="45"/>
      <c r="C7" s="46"/>
      <c r="D7" s="8" t="s">
        <v>15</v>
      </c>
      <c r="E7" s="9">
        <f t="shared" ref="E7" si="0">E5*E6</f>
        <v>0</v>
      </c>
    </row>
    <row r="9" spans="1:5" x14ac:dyDescent="0.25">
      <c r="A9" s="10" t="s">
        <v>0</v>
      </c>
      <c r="B9" s="11" t="s">
        <v>18</v>
      </c>
      <c r="C9" s="11" t="s">
        <v>17</v>
      </c>
      <c r="D9" s="11" t="s">
        <v>1</v>
      </c>
      <c r="E9" s="12" t="s">
        <v>7</v>
      </c>
    </row>
    <row r="10" spans="1:5" ht="25.5" x14ac:dyDescent="0.25">
      <c r="A10" s="1">
        <v>1</v>
      </c>
      <c r="B10" s="48" t="s">
        <v>22</v>
      </c>
      <c r="C10" s="51" t="s">
        <v>24</v>
      </c>
      <c r="D10" s="4" t="s">
        <v>20</v>
      </c>
      <c r="E10" s="5"/>
    </row>
    <row r="11" spans="1:5" ht="18" customHeight="1" x14ac:dyDescent="0.25">
      <c r="A11" s="1">
        <v>2</v>
      </c>
      <c r="B11" s="49"/>
      <c r="C11" s="51"/>
      <c r="D11" s="6" t="s">
        <v>16</v>
      </c>
      <c r="E11" s="7"/>
    </row>
    <row r="12" spans="1:5" ht="25.5" x14ac:dyDescent="0.25">
      <c r="A12" s="1">
        <v>3</v>
      </c>
      <c r="B12" s="50"/>
      <c r="C12" s="51"/>
      <c r="D12" s="8" t="s">
        <v>15</v>
      </c>
      <c r="E12" s="9">
        <f>E10*E11</f>
        <v>0</v>
      </c>
    </row>
    <row r="15" spans="1:5" x14ac:dyDescent="0.25">
      <c r="D15" s="14" t="s">
        <v>21</v>
      </c>
      <c r="E15" s="27"/>
    </row>
  </sheetData>
  <mergeCells count="6">
    <mergeCell ref="A1:E1"/>
    <mergeCell ref="A2:E2"/>
    <mergeCell ref="B5:B7"/>
    <mergeCell ref="C5:C7"/>
    <mergeCell ref="B10:B12"/>
    <mergeCell ref="C10:C12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showGridLines="0" workbookViewId="0">
      <selection activeCell="E16" sqref="E16"/>
    </sheetView>
  </sheetViews>
  <sheetFormatPr defaultRowHeight="15" x14ac:dyDescent="0.25"/>
  <cols>
    <col min="1" max="1" width="2.85546875" bestFit="1" customWidth="1"/>
    <col min="2" max="2" width="46.7109375" customWidth="1"/>
    <col min="3" max="3" width="48.28515625" customWidth="1"/>
    <col min="4" max="4" width="43" customWidth="1"/>
    <col min="5" max="5" width="16.140625" bestFit="1" customWidth="1"/>
  </cols>
  <sheetData>
    <row r="1" spans="1:5" ht="30" customHeight="1" x14ac:dyDescent="0.25">
      <c r="A1" s="47" t="s">
        <v>14</v>
      </c>
      <c r="B1" s="47"/>
      <c r="C1" s="47"/>
      <c r="D1" s="47"/>
      <c r="E1" s="47"/>
    </row>
    <row r="2" spans="1:5" ht="15" customHeight="1" x14ac:dyDescent="0.25">
      <c r="A2" s="47" t="str">
        <f>Январь!$A$2</f>
        <v>за 2026 г.</v>
      </c>
      <c r="B2" s="47"/>
      <c r="C2" s="47"/>
      <c r="D2" s="47"/>
      <c r="E2" s="47"/>
    </row>
    <row r="4" spans="1:5" s="13" customFormat="1" ht="19.5" customHeight="1" x14ac:dyDescent="0.25">
      <c r="A4" s="10" t="s">
        <v>0</v>
      </c>
      <c r="B4" s="11" t="s">
        <v>18</v>
      </c>
      <c r="C4" s="11" t="s">
        <v>17</v>
      </c>
      <c r="D4" s="11" t="s">
        <v>1</v>
      </c>
      <c r="E4" s="12" t="s">
        <v>8</v>
      </c>
    </row>
    <row r="5" spans="1:5" s="2" customFormat="1" ht="25.5" customHeight="1" x14ac:dyDescent="0.2">
      <c r="A5" s="1">
        <v>1</v>
      </c>
      <c r="B5" s="43" t="s">
        <v>23</v>
      </c>
      <c r="C5" s="46" t="s">
        <v>19</v>
      </c>
      <c r="D5" s="4" t="s">
        <v>20</v>
      </c>
      <c r="E5" s="5"/>
    </row>
    <row r="6" spans="1:5" s="3" customFormat="1" ht="12.75" customHeight="1" x14ac:dyDescent="0.2">
      <c r="A6" s="1">
        <v>2</v>
      </c>
      <c r="B6" s="44"/>
      <c r="C6" s="46"/>
      <c r="D6" s="6" t="s">
        <v>16</v>
      </c>
      <c r="E6" s="7"/>
    </row>
    <row r="7" spans="1:5" s="3" customFormat="1" ht="25.5" customHeight="1" x14ac:dyDescent="0.2">
      <c r="A7" s="1">
        <v>3</v>
      </c>
      <c r="B7" s="45"/>
      <c r="C7" s="46"/>
      <c r="D7" s="8" t="s">
        <v>15</v>
      </c>
      <c r="E7" s="9">
        <f t="shared" ref="E7" si="0">E5*E6</f>
        <v>0</v>
      </c>
    </row>
    <row r="9" spans="1:5" hidden="1" x14ac:dyDescent="0.25">
      <c r="A9" s="10" t="s">
        <v>0</v>
      </c>
      <c r="B9" s="11" t="s">
        <v>18</v>
      </c>
      <c r="C9" s="11" t="s">
        <v>17</v>
      </c>
      <c r="D9" s="11" t="s">
        <v>1</v>
      </c>
      <c r="E9" s="12" t="s">
        <v>7</v>
      </c>
    </row>
    <row r="10" spans="1:5" ht="25.5" hidden="1" x14ac:dyDescent="0.25">
      <c r="A10" s="1">
        <v>1</v>
      </c>
      <c r="B10" s="48" t="s">
        <v>22</v>
      </c>
      <c r="C10" s="51" t="s">
        <v>24</v>
      </c>
      <c r="D10" s="4" t="s">
        <v>20</v>
      </c>
      <c r="E10" s="5"/>
    </row>
    <row r="11" spans="1:5" hidden="1" x14ac:dyDescent="0.25">
      <c r="A11" s="1">
        <v>2</v>
      </c>
      <c r="B11" s="49"/>
      <c r="C11" s="51"/>
      <c r="D11" s="6" t="s">
        <v>16</v>
      </c>
      <c r="E11" s="7"/>
    </row>
    <row r="12" spans="1:5" ht="25.5" hidden="1" x14ac:dyDescent="0.25">
      <c r="A12" s="1">
        <v>3</v>
      </c>
      <c r="B12" s="50"/>
      <c r="C12" s="51"/>
      <c r="D12" s="8" t="s">
        <v>15</v>
      </c>
      <c r="E12" s="9">
        <f>E10*E11</f>
        <v>0</v>
      </c>
    </row>
    <row r="16" spans="1:5" x14ac:dyDescent="0.25">
      <c r="D16" s="14" t="s">
        <v>21</v>
      </c>
      <c r="E16" s="27"/>
    </row>
  </sheetData>
  <mergeCells count="6">
    <mergeCell ref="A1:E1"/>
    <mergeCell ref="A2:E2"/>
    <mergeCell ref="B5:B7"/>
    <mergeCell ref="C5:C7"/>
    <mergeCell ref="B10:B12"/>
    <mergeCell ref="C10:C12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showGridLines="0" workbookViewId="0">
      <selection activeCell="E16" sqref="E16"/>
    </sheetView>
  </sheetViews>
  <sheetFormatPr defaultRowHeight="15" x14ac:dyDescent="0.25"/>
  <cols>
    <col min="1" max="1" width="2.85546875" bestFit="1" customWidth="1"/>
    <col min="2" max="2" width="46.7109375" customWidth="1"/>
    <col min="3" max="3" width="48.28515625" customWidth="1"/>
    <col min="4" max="4" width="43" customWidth="1"/>
    <col min="5" max="5" width="16.140625" bestFit="1" customWidth="1"/>
  </cols>
  <sheetData>
    <row r="1" spans="1:5" ht="30" customHeight="1" x14ac:dyDescent="0.25">
      <c r="A1" s="47" t="s">
        <v>14</v>
      </c>
      <c r="B1" s="47"/>
      <c r="C1" s="47"/>
      <c r="D1" s="47"/>
      <c r="E1" s="47"/>
    </row>
    <row r="2" spans="1:5" ht="15" customHeight="1" x14ac:dyDescent="0.25">
      <c r="A2" s="47" t="str">
        <f>Январь!$A$2</f>
        <v>за 2026 г.</v>
      </c>
      <c r="B2" s="47"/>
      <c r="C2" s="47"/>
      <c r="D2" s="47"/>
      <c r="E2" s="47"/>
    </row>
    <row r="4" spans="1:5" s="13" customFormat="1" ht="19.5" customHeight="1" x14ac:dyDescent="0.25">
      <c r="A4" s="10" t="s">
        <v>0</v>
      </c>
      <c r="B4" s="11" t="s">
        <v>18</v>
      </c>
      <c r="C4" s="11" t="s">
        <v>17</v>
      </c>
      <c r="D4" s="11" t="s">
        <v>1</v>
      </c>
      <c r="E4" s="12" t="s">
        <v>9</v>
      </c>
    </row>
    <row r="5" spans="1:5" s="2" customFormat="1" ht="25.5" customHeight="1" x14ac:dyDescent="0.2">
      <c r="A5" s="1">
        <v>1</v>
      </c>
      <c r="B5" s="43" t="s">
        <v>23</v>
      </c>
      <c r="C5" s="46" t="s">
        <v>19</v>
      </c>
      <c r="D5" s="4" t="s">
        <v>20</v>
      </c>
      <c r="E5" s="5"/>
    </row>
    <row r="6" spans="1:5" s="3" customFormat="1" ht="12.75" customHeight="1" x14ac:dyDescent="0.2">
      <c r="A6" s="1">
        <v>2</v>
      </c>
      <c r="B6" s="44"/>
      <c r="C6" s="46"/>
      <c r="D6" s="6" t="s">
        <v>16</v>
      </c>
      <c r="E6" s="7"/>
    </row>
    <row r="7" spans="1:5" s="3" customFormat="1" ht="25.5" customHeight="1" x14ac:dyDescent="0.2">
      <c r="A7" s="1">
        <v>3</v>
      </c>
      <c r="B7" s="45"/>
      <c r="C7" s="46"/>
      <c r="D7" s="8" t="s">
        <v>15</v>
      </c>
      <c r="E7" s="9">
        <f t="shared" ref="E7" si="0">E5*E6</f>
        <v>0</v>
      </c>
    </row>
    <row r="9" spans="1:5" x14ac:dyDescent="0.25">
      <c r="A9" s="10" t="s">
        <v>0</v>
      </c>
      <c r="B9" s="11" t="s">
        <v>18</v>
      </c>
      <c r="C9" s="11" t="s">
        <v>17</v>
      </c>
      <c r="D9" s="11" t="s">
        <v>1</v>
      </c>
      <c r="E9" s="12" t="s">
        <v>9</v>
      </c>
    </row>
    <row r="10" spans="1:5" ht="25.5" x14ac:dyDescent="0.25">
      <c r="A10" s="1">
        <v>1</v>
      </c>
      <c r="B10" s="48" t="s">
        <v>22</v>
      </c>
      <c r="C10" s="51" t="s">
        <v>24</v>
      </c>
      <c r="D10" s="4" t="s">
        <v>20</v>
      </c>
      <c r="E10" s="5"/>
    </row>
    <row r="11" spans="1:5" ht="18" customHeight="1" x14ac:dyDescent="0.25">
      <c r="A11" s="1">
        <v>2</v>
      </c>
      <c r="B11" s="49"/>
      <c r="C11" s="51"/>
      <c r="D11" s="6" t="s">
        <v>16</v>
      </c>
      <c r="E11" s="7"/>
    </row>
    <row r="12" spans="1:5" ht="25.5" x14ac:dyDescent="0.25">
      <c r="A12" s="1">
        <v>3</v>
      </c>
      <c r="B12" s="50"/>
      <c r="C12" s="51"/>
      <c r="D12" s="8" t="s">
        <v>15</v>
      </c>
      <c r="E12" s="9">
        <f>E10*E11</f>
        <v>0</v>
      </c>
    </row>
    <row r="16" spans="1:5" x14ac:dyDescent="0.25">
      <c r="D16" s="14" t="s">
        <v>21</v>
      </c>
      <c r="E16" s="36"/>
    </row>
  </sheetData>
  <mergeCells count="6">
    <mergeCell ref="B10:B12"/>
    <mergeCell ref="C10:C12"/>
    <mergeCell ref="A1:E1"/>
    <mergeCell ref="A2:E2"/>
    <mergeCell ref="B5:B7"/>
    <mergeCell ref="C5:C7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showGridLines="0" workbookViewId="0">
      <selection activeCell="E15" sqref="E15"/>
    </sheetView>
  </sheetViews>
  <sheetFormatPr defaultColWidth="9.140625" defaultRowHeight="12.75" x14ac:dyDescent="0.2"/>
  <cols>
    <col min="1" max="1" width="3" style="29" bestFit="1" customWidth="1"/>
    <col min="2" max="2" width="46.7109375" style="29" customWidth="1"/>
    <col min="3" max="3" width="48.28515625" style="29" customWidth="1"/>
    <col min="4" max="4" width="43" style="29" customWidth="1"/>
    <col min="5" max="5" width="18.5703125" style="29" customWidth="1"/>
    <col min="6" max="16384" width="9.140625" style="29"/>
  </cols>
  <sheetData>
    <row r="1" spans="1:5" ht="30" customHeight="1" x14ac:dyDescent="0.2">
      <c r="A1" s="47" t="s">
        <v>14</v>
      </c>
      <c r="B1" s="47"/>
      <c r="C1" s="47"/>
      <c r="D1" s="47"/>
      <c r="E1" s="47"/>
    </row>
    <row r="2" spans="1:5" ht="15" customHeight="1" x14ac:dyDescent="0.2">
      <c r="A2" s="47" t="str">
        <f>Январь!$A$2</f>
        <v>за 2026 г.</v>
      </c>
      <c r="B2" s="47"/>
      <c r="C2" s="47"/>
      <c r="D2" s="47"/>
      <c r="E2" s="47"/>
    </row>
    <row r="4" spans="1:5" s="13" customFormat="1" ht="19.5" customHeight="1" x14ac:dyDescent="0.25">
      <c r="A4" s="10" t="s">
        <v>0</v>
      </c>
      <c r="B4" s="11" t="s">
        <v>18</v>
      </c>
      <c r="C4" s="11" t="s">
        <v>17</v>
      </c>
      <c r="D4" s="11" t="s">
        <v>1</v>
      </c>
      <c r="E4" s="24" t="s">
        <v>10</v>
      </c>
    </row>
    <row r="5" spans="1:5" s="2" customFormat="1" ht="25.5" customHeight="1" x14ac:dyDescent="0.2">
      <c r="A5" s="1">
        <v>1</v>
      </c>
      <c r="B5" s="43" t="s">
        <v>23</v>
      </c>
      <c r="C5" s="46" t="s">
        <v>19</v>
      </c>
      <c r="D5" s="4" t="s">
        <v>20</v>
      </c>
      <c r="E5" s="5"/>
    </row>
    <row r="6" spans="1:5" s="2" customFormat="1" ht="12.75" customHeight="1" x14ac:dyDescent="0.2">
      <c r="A6" s="1">
        <v>2</v>
      </c>
      <c r="B6" s="44"/>
      <c r="C6" s="46"/>
      <c r="D6" s="6" t="s">
        <v>16</v>
      </c>
      <c r="E6" s="7"/>
    </row>
    <row r="7" spans="1:5" s="2" customFormat="1" ht="25.5" customHeight="1" x14ac:dyDescent="0.2">
      <c r="A7" s="1">
        <v>3</v>
      </c>
      <c r="B7" s="45"/>
      <c r="C7" s="46"/>
      <c r="D7" s="8" t="s">
        <v>15</v>
      </c>
      <c r="E7" s="9">
        <f t="shared" ref="E7" si="0">E5*E6</f>
        <v>0</v>
      </c>
    </row>
    <row r="9" spans="1:5" customFormat="1" ht="15" x14ac:dyDescent="0.25">
      <c r="A9" s="10" t="s">
        <v>0</v>
      </c>
      <c r="B9" s="11" t="s">
        <v>18</v>
      </c>
      <c r="C9" s="11" t="s">
        <v>17</v>
      </c>
      <c r="D9" s="11" t="s">
        <v>1</v>
      </c>
      <c r="E9" s="24" t="s">
        <v>10</v>
      </c>
    </row>
    <row r="10" spans="1:5" customFormat="1" ht="25.5" x14ac:dyDescent="0.25">
      <c r="A10" s="1">
        <v>1</v>
      </c>
      <c r="B10" s="48" t="s">
        <v>22</v>
      </c>
      <c r="C10" s="51" t="s">
        <v>24</v>
      </c>
      <c r="D10" s="4" t="s">
        <v>20</v>
      </c>
      <c r="E10" s="5"/>
    </row>
    <row r="11" spans="1:5" customFormat="1" ht="18" customHeight="1" x14ac:dyDescent="0.25">
      <c r="A11" s="1">
        <v>2</v>
      </c>
      <c r="B11" s="49"/>
      <c r="C11" s="51"/>
      <c r="D11" s="6" t="s">
        <v>16</v>
      </c>
      <c r="E11" s="7"/>
    </row>
    <row r="12" spans="1:5" customFormat="1" ht="25.5" x14ac:dyDescent="0.25">
      <c r="A12" s="1">
        <v>3</v>
      </c>
      <c r="B12" s="50"/>
      <c r="C12" s="51"/>
      <c r="D12" s="8" t="s">
        <v>15</v>
      </c>
      <c r="E12" s="9">
        <f>E10*E11</f>
        <v>0</v>
      </c>
    </row>
    <row r="15" spans="1:5" ht="15" x14ac:dyDescent="0.25">
      <c r="D15" s="28" t="s">
        <v>21</v>
      </c>
      <c r="E15" s="36"/>
    </row>
  </sheetData>
  <mergeCells count="6">
    <mergeCell ref="A1:E1"/>
    <mergeCell ref="A2:E2"/>
    <mergeCell ref="B5:B7"/>
    <mergeCell ref="C5:C7"/>
    <mergeCell ref="B10:B12"/>
    <mergeCell ref="C10:C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14</vt:i4>
      </vt:variant>
    </vt:vector>
  </HeadingPairs>
  <TitlesOfParts>
    <vt:vector size="14" baseType="lpstr">
      <vt:lpstr>Январь</vt:lpstr>
      <vt:lpstr>Февраль</vt:lpstr>
      <vt:lpstr>Март</vt:lpstr>
      <vt:lpstr>Апрель</vt:lpstr>
      <vt:lpstr>Май</vt:lpstr>
      <vt:lpstr>Июнь</vt:lpstr>
      <vt:lpstr>Июль</vt:lpstr>
      <vt:lpstr>Август</vt:lpstr>
      <vt:lpstr>Сентябрь</vt:lpstr>
      <vt:lpstr>Октябрь</vt:lpstr>
      <vt:lpstr>Ноябрь</vt:lpstr>
      <vt:lpstr>Декабрь</vt:lpstr>
      <vt:lpstr>Лист1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Kerzhetseva_OC</dc:creator>
  <cp:lastModifiedBy>Демиденко-МС</cp:lastModifiedBy>
  <dcterms:created xsi:type="dcterms:W3CDTF">2017-05-11T00:42:58Z</dcterms:created>
  <dcterms:modified xsi:type="dcterms:W3CDTF">2026-05-13T04:09:54Z</dcterms:modified>
</cp:coreProperties>
</file>