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2013" sheetId="1" r:id="rId1"/>
    <sheet name="2014" sheetId="2" r:id="rId2"/>
    <sheet name="2015" sheetId="3" r:id="rId3"/>
  </sheets>
  <calcPr calcId="145621"/>
</workbook>
</file>

<file path=xl/calcChain.xml><?xml version="1.0" encoding="utf-8"?>
<calcChain xmlns="http://schemas.openxmlformats.org/spreadsheetml/2006/main">
  <c r="F43" i="3" l="1"/>
  <c r="E42" i="3"/>
  <c r="D42" i="3"/>
  <c r="C42" i="3"/>
  <c r="E41" i="3"/>
  <c r="D41" i="3"/>
  <c r="C41" i="3"/>
  <c r="E40" i="3"/>
  <c r="D40" i="3"/>
  <c r="C40" i="3"/>
  <c r="E38" i="3"/>
  <c r="D38" i="3"/>
  <c r="C38" i="3"/>
  <c r="E37" i="3"/>
  <c r="D37" i="3"/>
  <c r="C37" i="3"/>
  <c r="E36" i="3"/>
  <c r="D36" i="3"/>
  <c r="C36" i="3"/>
  <c r="E35" i="3"/>
  <c r="D35" i="3"/>
  <c r="C35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B27" i="3"/>
  <c r="F26" i="3"/>
  <c r="E25" i="3"/>
  <c r="D25" i="3"/>
  <c r="C25" i="3"/>
  <c r="E24" i="3"/>
  <c r="D24" i="3"/>
  <c r="C24" i="3"/>
  <c r="E23" i="3"/>
  <c r="D23" i="3"/>
  <c r="C23" i="3"/>
  <c r="E22" i="3"/>
  <c r="D22" i="3"/>
  <c r="C22" i="3"/>
  <c r="F22" i="3" s="1"/>
  <c r="E21" i="3"/>
  <c r="E27" i="3" s="1"/>
  <c r="D21" i="3"/>
  <c r="C21" i="3"/>
  <c r="F20" i="3"/>
  <c r="D39" i="3" s="1"/>
  <c r="C27" i="3" l="1"/>
  <c r="F25" i="3"/>
  <c r="D27" i="3"/>
  <c r="F23" i="3"/>
  <c r="F24" i="3"/>
  <c r="D43" i="3"/>
  <c r="F21" i="3"/>
  <c r="C39" i="3"/>
  <c r="C43" i="3" s="1"/>
  <c r="E39" i="3"/>
  <c r="E43" i="3" s="1"/>
  <c r="F27" i="3" l="1"/>
  <c r="F46" i="2"/>
  <c r="E45" i="2"/>
  <c r="D45" i="2"/>
  <c r="C45" i="2"/>
  <c r="E44" i="2"/>
  <c r="D44" i="2"/>
  <c r="C44" i="2" s="1"/>
  <c r="E43" i="2"/>
  <c r="D43" i="2"/>
  <c r="C43" i="2" s="1"/>
  <c r="E41" i="2"/>
  <c r="C41" i="2" s="1"/>
  <c r="D41" i="2"/>
  <c r="E40" i="2"/>
  <c r="D40" i="2"/>
  <c r="C40" i="2" s="1"/>
  <c r="E39" i="2"/>
  <c r="D39" i="2"/>
  <c r="C39" i="2"/>
  <c r="E38" i="2"/>
  <c r="D38" i="2"/>
  <c r="E37" i="2"/>
  <c r="D37" i="2"/>
  <c r="C37" i="2"/>
  <c r="E36" i="2"/>
  <c r="D36" i="2"/>
  <c r="C36" i="2" s="1"/>
  <c r="E35" i="2"/>
  <c r="D35" i="2"/>
  <c r="C35" i="2" s="1"/>
  <c r="E34" i="2"/>
  <c r="D34" i="2"/>
  <c r="C34" i="2" s="1"/>
  <c r="E33" i="2"/>
  <c r="C33" i="2" s="1"/>
  <c r="D33" i="2"/>
  <c r="F29" i="2"/>
  <c r="E28" i="2"/>
  <c r="C28" i="2" s="1"/>
  <c r="D28" i="2"/>
  <c r="E27" i="2"/>
  <c r="D27" i="2"/>
  <c r="C27" i="2" s="1"/>
  <c r="E26" i="2"/>
  <c r="D26" i="2"/>
  <c r="C26" i="2"/>
  <c r="E25" i="2"/>
  <c r="D25" i="2"/>
  <c r="E24" i="2"/>
  <c r="D24" i="2"/>
  <c r="C24" i="2"/>
  <c r="E23" i="2"/>
  <c r="D23" i="2"/>
  <c r="D29" i="2" l="1"/>
  <c r="E29" i="2"/>
  <c r="C25" i="2"/>
  <c r="C38" i="2"/>
  <c r="C23" i="2"/>
  <c r="C29" i="2" s="1"/>
  <c r="B29" i="2"/>
  <c r="F22" i="2"/>
  <c r="E42" i="2" l="1"/>
  <c r="E46" i="2" s="1"/>
  <c r="D42" i="2"/>
  <c r="F50" i="1"/>
  <c r="C49" i="1"/>
  <c r="C48" i="1"/>
  <c r="E47" i="1"/>
  <c r="E50" i="1" s="1"/>
  <c r="D47" i="1"/>
  <c r="D50" i="1" s="1"/>
  <c r="C46" i="1"/>
  <c r="C45" i="1"/>
  <c r="C44" i="1"/>
  <c r="C43" i="1"/>
  <c r="C42" i="1"/>
  <c r="C41" i="1"/>
  <c r="C40" i="1"/>
  <c r="C39" i="1"/>
  <c r="C38" i="1"/>
  <c r="C37" i="1"/>
  <c r="F33" i="1"/>
  <c r="E33" i="1"/>
  <c r="D33" i="1"/>
  <c r="C32" i="1"/>
  <c r="C31" i="1"/>
  <c r="B31" i="1"/>
  <c r="C30" i="1"/>
  <c r="C29" i="1"/>
  <c r="B29" i="1"/>
  <c r="C28" i="1"/>
  <c r="B28" i="1"/>
  <c r="C27" i="1"/>
  <c r="B27" i="1"/>
  <c r="F26" i="1"/>
  <c r="B30" i="1" s="1"/>
  <c r="D51" i="1" l="1"/>
  <c r="E51" i="1"/>
  <c r="C42" i="2"/>
  <c r="C46" i="2" s="1"/>
  <c r="D46" i="2"/>
  <c r="C50" i="1"/>
  <c r="C51" i="1" s="1"/>
  <c r="F51" i="1" s="1"/>
  <c r="B33" i="1"/>
  <c r="C33" i="1"/>
  <c r="C47" i="1"/>
</calcChain>
</file>

<file path=xl/sharedStrings.xml><?xml version="1.0" encoding="utf-8"?>
<sst xmlns="http://schemas.openxmlformats.org/spreadsheetml/2006/main" count="203" uniqueCount="145">
  <si>
    <t>Запорожская 15</t>
  </si>
  <si>
    <t>Франкфурта 20</t>
  </si>
  <si>
    <t>План работ на 2013 год ТСЖ «Содружество»</t>
  </si>
  <si>
    <t>Приложение № 2</t>
  </si>
  <si>
    <t>Франкфурта 22</t>
  </si>
  <si>
    <t>Приложение № 3</t>
  </si>
  <si>
    <t xml:space="preserve">Смета доходов и расходов по текущему содержанию и ремонту </t>
  </si>
  <si>
    <t xml:space="preserve"> единица измерения в рублях на 1 кв.м.        (на 1 месяц)</t>
  </si>
  <si>
    <t>Доходы</t>
  </si>
  <si>
    <t>Тариф</t>
  </si>
  <si>
    <t xml:space="preserve">Франкфурта 22 </t>
  </si>
  <si>
    <t xml:space="preserve">Франкфурта 20 </t>
  </si>
  <si>
    <t>по ТСЖ обслуживаемая площадь  за 1 месяц</t>
  </si>
  <si>
    <t>S (площадь)  м2</t>
  </si>
  <si>
    <t>Вывоз мусора и утилизация</t>
  </si>
  <si>
    <t>Ремонт жилья</t>
  </si>
  <si>
    <t>Арендаторы</t>
  </si>
  <si>
    <t>Итого  доходов:</t>
  </si>
  <si>
    <t>Расходы</t>
  </si>
  <si>
    <t>Фонд заработной платы</t>
  </si>
  <si>
    <t>Налоги ПФР, ФСС, УСНО</t>
  </si>
  <si>
    <t>Услуги банка</t>
  </si>
  <si>
    <t>Дезостанция</t>
  </si>
  <si>
    <t>Услуги ГЦРКП - паспортный стол</t>
  </si>
  <si>
    <t>Услуги ГЦРКП-начисление платежей</t>
  </si>
  <si>
    <t>Аварийное обслуживание</t>
  </si>
  <si>
    <t xml:space="preserve">Электроэнергия МОП </t>
  </si>
  <si>
    <t>Обслуживание лифтов</t>
  </si>
  <si>
    <t>Админ. хоз. расходы</t>
  </si>
  <si>
    <t>Некоммерческое партнерство</t>
  </si>
  <si>
    <t>Итого  расходов:</t>
  </si>
  <si>
    <t>Содерж.лифта в т. ч. энергосн.</t>
  </si>
  <si>
    <t xml:space="preserve">Содерж.жилья </t>
  </si>
  <si>
    <t>В/мус.и утил.</t>
  </si>
  <si>
    <t>Уб.м/провода</t>
  </si>
  <si>
    <t xml:space="preserve">с реконструкцией теплового узла. </t>
  </si>
  <si>
    <t>Воронкина Л.Э.</t>
  </si>
  <si>
    <t>Исаева Л.М.</t>
  </si>
  <si>
    <t>Фасатый С.И.</t>
  </si>
  <si>
    <t>Будехина Г.В.</t>
  </si>
  <si>
    <t>Прилепко Л.И.</t>
  </si>
  <si>
    <t>Бахарева М.М.</t>
  </si>
  <si>
    <t>Авров В.Г.</t>
  </si>
  <si>
    <t>Новикова Л.И.</t>
  </si>
  <si>
    <t>Скогорева В.И.</t>
  </si>
  <si>
    <t>Ашурков А.И.</t>
  </si>
  <si>
    <t>Воронин А.В.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</si>
  <si>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</si>
  <si>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</si>
  <si>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</si>
  <si>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</si>
  <si>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</si>
  <si>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</si>
  <si>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</si>
  <si>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</si>
  <si>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</si>
  <si>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</si>
  <si>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</si>
  <si>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</si>
  <si>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Евдокименко М.Ф.</t>
  </si>
  <si>
    <t>Батурина Т.А.</t>
  </si>
  <si>
    <t>Франкфурта 22-111</t>
  </si>
  <si>
    <t>Франкфурта 22-97</t>
  </si>
  <si>
    <t>Франкфурта 22-185</t>
  </si>
  <si>
    <t>Франкфурта 22-225</t>
  </si>
  <si>
    <t>Франкфурта 22-221</t>
  </si>
  <si>
    <t>Шупик А.Ю.</t>
  </si>
  <si>
    <t>Франкфурта 22-195</t>
  </si>
  <si>
    <t>Франкфурта 22-233</t>
  </si>
  <si>
    <t>Франкфурта 22-30</t>
  </si>
  <si>
    <t>Запорожская 15-71</t>
  </si>
  <si>
    <t>Франкфурта 20-59</t>
  </si>
  <si>
    <t>Франкфурта 20-56</t>
  </si>
  <si>
    <t>Франкфурта 22-164</t>
  </si>
  <si>
    <t>Франкфурта 22-82</t>
  </si>
  <si>
    <t>Франкфурта 22-184</t>
  </si>
  <si>
    <r>
      <rPr>
        <b/>
        <u/>
        <sz val="12"/>
        <color rgb="FF002060"/>
        <rFont val="Calibri"/>
        <family val="2"/>
        <charset val="204"/>
        <scheme val="minor"/>
      </rPr>
      <t xml:space="preserve">S (площадь)м2  за лифты </t>
    </r>
    <r>
      <rPr>
        <b/>
        <sz val="12"/>
        <color rgb="FF002060"/>
        <rFont val="Calibri"/>
        <family val="2"/>
        <charset val="204"/>
        <scheme val="minor"/>
      </rPr>
      <t>=   оплата   "-" 1, 2 этажи</t>
    </r>
  </si>
  <si>
    <t xml:space="preserve">                           Члены ревизионной комиссии</t>
  </si>
  <si>
    <t xml:space="preserve">                            Члены правления</t>
  </si>
  <si>
    <t xml:space="preserve">                            Приложение № 4</t>
  </si>
  <si>
    <r>
      <rPr>
        <b/>
        <sz val="14"/>
        <color theme="1"/>
        <rFont val="Calibri"/>
        <family val="2"/>
        <charset val="204"/>
        <scheme val="minor"/>
      </rPr>
      <t>1</t>
    </r>
    <r>
      <rPr>
        <sz val="14"/>
        <color theme="1"/>
        <rFont val="Calibri"/>
        <family val="2"/>
        <charset val="204"/>
        <scheme val="minor"/>
      </rPr>
      <t xml:space="preserve">.Замена стояков и приборов отопления   в квартирах. </t>
    </r>
  </si>
  <si>
    <r>
      <rPr>
        <b/>
        <sz val="14"/>
        <color theme="1"/>
        <rFont val="Calibri"/>
        <family val="2"/>
        <charset val="204"/>
        <scheme val="minor"/>
      </rPr>
      <t>2</t>
    </r>
    <r>
      <rPr>
        <sz val="14"/>
        <color theme="1"/>
        <rFont val="Calibri"/>
        <family val="2"/>
        <charset val="204"/>
        <scheme val="minor"/>
      </rPr>
      <t xml:space="preserve">.Установка общедомового прибора учета тепловой энергии </t>
    </r>
  </si>
  <si>
    <r>
      <rPr>
        <b/>
        <sz val="14"/>
        <color theme="1"/>
        <rFont val="Calibri"/>
        <family val="2"/>
        <charset val="204"/>
        <scheme val="minor"/>
      </rPr>
      <t>3.</t>
    </r>
    <r>
      <rPr>
        <sz val="14"/>
        <color theme="1"/>
        <rFont val="Calibri"/>
        <family val="2"/>
        <charset val="204"/>
        <scheme val="minor"/>
      </rPr>
      <t>Благоустройство придомовой территории.</t>
    </r>
  </si>
  <si>
    <r>
      <rPr>
        <b/>
        <sz val="14"/>
        <color theme="1"/>
        <rFont val="Calibri"/>
        <family val="2"/>
        <charset val="204"/>
        <scheme val="minor"/>
      </rPr>
      <t>1</t>
    </r>
    <r>
      <rPr>
        <sz val="14"/>
        <color theme="1"/>
        <rFont val="Calibri"/>
        <family val="2"/>
        <charset val="204"/>
        <scheme val="minor"/>
      </rPr>
      <t>.Ремонт подъездов №1, №2</t>
    </r>
  </si>
  <si>
    <r>
      <rPr>
        <b/>
        <sz val="14"/>
        <color theme="1"/>
        <rFont val="Calibri"/>
        <family val="2"/>
        <charset val="204"/>
        <scheme val="minor"/>
      </rPr>
      <t>2</t>
    </r>
    <r>
      <rPr>
        <sz val="14"/>
        <color theme="1"/>
        <rFont val="Calibri"/>
        <family val="2"/>
        <charset val="204"/>
        <scheme val="minor"/>
      </rPr>
      <t xml:space="preserve">.Реконструкция теплового узла.    </t>
    </r>
  </si>
  <si>
    <r>
      <rPr>
        <b/>
        <sz val="14"/>
        <color theme="1"/>
        <rFont val="Calibri"/>
        <family val="2"/>
        <charset val="204"/>
        <scheme val="minor"/>
      </rPr>
      <t>3</t>
    </r>
    <r>
      <rPr>
        <sz val="14"/>
        <color theme="1"/>
        <rFont val="Calibri"/>
        <family val="2"/>
        <charset val="204"/>
        <scheme val="minor"/>
      </rPr>
      <t xml:space="preserve">.Благоустройство придомовой территории. </t>
    </r>
  </si>
  <si>
    <r>
      <rPr>
        <b/>
        <sz val="14"/>
        <color theme="1"/>
        <rFont val="Calibri"/>
        <family val="2"/>
        <charset val="204"/>
        <scheme val="minor"/>
      </rPr>
      <t>1</t>
    </r>
    <r>
      <rPr>
        <sz val="14"/>
        <color theme="1"/>
        <rFont val="Calibri"/>
        <family val="2"/>
        <charset val="204"/>
        <scheme val="minor"/>
      </rPr>
      <t>.Ремонт кровли</t>
    </r>
  </si>
  <si>
    <r>
      <rPr>
        <b/>
        <sz val="14"/>
        <color theme="1"/>
        <rFont val="Calibri"/>
        <family val="2"/>
        <charset val="204"/>
        <scheme val="minor"/>
      </rPr>
      <t>2</t>
    </r>
    <r>
      <rPr>
        <sz val="14"/>
        <color theme="1"/>
        <rFont val="Calibri"/>
        <family val="2"/>
        <charset val="204"/>
        <scheme val="minor"/>
      </rPr>
      <t xml:space="preserve">.Реконструкция тепловых узлов  </t>
    </r>
  </si>
  <si>
    <r>
      <rPr>
        <b/>
        <sz val="14"/>
        <color theme="1"/>
        <rFont val="Calibri"/>
        <family val="2"/>
        <charset val="204"/>
        <scheme val="minor"/>
      </rPr>
      <t>3</t>
    </r>
    <r>
      <rPr>
        <sz val="14"/>
        <color theme="1"/>
        <rFont val="Calibri"/>
        <family val="2"/>
        <charset val="204"/>
        <scheme val="minor"/>
      </rPr>
      <t xml:space="preserve">.Благоустройство территории   </t>
    </r>
  </si>
  <si>
    <r>
      <rPr>
        <b/>
        <sz val="14"/>
        <color theme="1"/>
        <rFont val="Calibri"/>
        <family val="2"/>
        <charset val="204"/>
        <scheme val="minor"/>
      </rPr>
      <t>4</t>
    </r>
    <r>
      <rPr>
        <sz val="14"/>
        <color theme="1"/>
        <rFont val="Calibri"/>
        <family val="2"/>
        <charset val="204"/>
        <scheme val="minor"/>
      </rPr>
      <t>.Ремонт подъездов № 5, №8, №1, №2, №3</t>
    </r>
  </si>
  <si>
    <t xml:space="preserve">                 на 2013 год ТСЖ «Содружество»    </t>
  </si>
  <si>
    <t>ПРИЛОЖЕНИЕ № 3</t>
  </si>
  <si>
    <t xml:space="preserve">                       Смета доходов и расходов по текущему содержанию и ремонту </t>
  </si>
  <si>
    <t xml:space="preserve">на 2014 год ТСЖ «Содружество»    </t>
  </si>
  <si>
    <t>Тариф 2014г.</t>
  </si>
  <si>
    <t xml:space="preserve">Итого по ТСЖ </t>
  </si>
  <si>
    <t xml:space="preserve">Содержание жилья </t>
  </si>
  <si>
    <t>Уборка мусоропровода</t>
  </si>
  <si>
    <t>Содержание и ТО лифта в т. ч. энергоснабжение</t>
  </si>
  <si>
    <t>Юридические услуги</t>
  </si>
  <si>
    <r>
      <rPr>
        <b/>
        <sz val="14"/>
        <color theme="1"/>
        <rFont val="Calibri"/>
        <family val="2"/>
        <charset val="204"/>
        <scheme val="minor"/>
      </rPr>
      <t>1</t>
    </r>
    <r>
      <rPr>
        <sz val="14"/>
        <color theme="1"/>
        <rFont val="Calibri"/>
        <family val="2"/>
        <charset val="204"/>
        <scheme val="minor"/>
      </rPr>
      <t xml:space="preserve">.Ремонт подъездов № 1,№ 2. </t>
    </r>
  </si>
  <si>
    <t xml:space="preserve">1.Реконструкция теплового узла с  установкой общедомового прибора учета тепловой энергии    </t>
  </si>
  <si>
    <r>
      <t>2</t>
    </r>
    <r>
      <rPr>
        <sz val="14"/>
        <color theme="1"/>
        <rFont val="Calibri"/>
        <family val="2"/>
        <charset val="204"/>
        <scheme val="minor"/>
      </rPr>
      <t xml:space="preserve">.Благоустройство придомовой территории. </t>
    </r>
  </si>
  <si>
    <r>
      <t>1</t>
    </r>
    <r>
      <rPr>
        <sz val="14"/>
        <color theme="1"/>
        <rFont val="Calibri"/>
        <family val="2"/>
        <charset val="204"/>
        <scheme val="minor"/>
      </rPr>
      <t xml:space="preserve">.Реконструкция теплового узла с  установкой общедомового прибора учета тепловой энергии    </t>
    </r>
  </si>
  <si>
    <t>ПРИЛОЖЕНИЕ № 2</t>
  </si>
  <si>
    <r>
      <t>2</t>
    </r>
    <r>
      <rPr>
        <sz val="14"/>
        <color theme="1"/>
        <rFont val="Calibri"/>
        <family val="2"/>
        <charset val="204"/>
        <scheme val="minor"/>
      </rPr>
      <t xml:space="preserve">.Благоустройство территории   </t>
    </r>
  </si>
  <si>
    <r>
      <rPr>
        <b/>
        <sz val="14"/>
        <color theme="1"/>
        <rFont val="Calibri"/>
        <family val="2"/>
        <charset val="204"/>
        <scheme val="minor"/>
      </rPr>
      <t>2.</t>
    </r>
    <r>
      <rPr>
        <sz val="14"/>
        <color theme="1"/>
        <rFont val="Calibri"/>
        <family val="2"/>
        <charset val="204"/>
        <scheme val="minor"/>
      </rPr>
      <t>Благоустройство придомовой территории.</t>
    </r>
  </si>
  <si>
    <t xml:space="preserve">                                     План работ на 2014 год ТСЖ «Содружество»</t>
  </si>
  <si>
    <t xml:space="preserve">                                     План работ на 2015 год ТСЖ «Содружество»</t>
  </si>
  <si>
    <t xml:space="preserve">2.Частичный ремонт кровли.    </t>
  </si>
  <si>
    <t>1.Благоустройство придомовой территории.</t>
  </si>
  <si>
    <t>2.Благоустройство придомовой территории.</t>
  </si>
  <si>
    <t xml:space="preserve">1.Реконструкция тепловых узлов с установкой общедомовых приборов учета тепловой энергии.   </t>
  </si>
  <si>
    <t xml:space="preserve">   Смета доходов и расходов по текущему содержанию и ремонту жилья</t>
  </si>
  <si>
    <t xml:space="preserve">на 2015 год ТСЖ «Содружество»    </t>
  </si>
  <si>
    <t>Тариф 2015г.</t>
  </si>
  <si>
    <t xml:space="preserve">Фр.  22 </t>
  </si>
  <si>
    <t xml:space="preserve">Фр. 20 </t>
  </si>
  <si>
    <t>Запорож. 15</t>
  </si>
  <si>
    <t>S (площадь) м2</t>
  </si>
  <si>
    <t>S (площадь) м2                          (без 1, 2 эт.)</t>
  </si>
  <si>
    <t>Содержание лифта  в   т. ч. энергоснаб.</t>
  </si>
  <si>
    <t>Услуги ООО ГЦРКП  паспортный стол</t>
  </si>
  <si>
    <t>Услуги ООО ГЦРКП начисление платежей</t>
  </si>
  <si>
    <t>Электроэнергия (места  общ. пользов.)</t>
  </si>
  <si>
    <t>ПРИЛОЖЕНИЕ № 4</t>
  </si>
  <si>
    <t>5.     Фастатый С.И.            Франкфурта 22-251</t>
  </si>
  <si>
    <t>7.     Прилепко Л.И.            Франкфурта 22 – 30</t>
  </si>
  <si>
    <t>8.     Шупик А.Ю.               Франкфурта 22- 195</t>
  </si>
  <si>
    <t>9.     Авров В.Г.                  Франкфурта 20-59</t>
  </si>
  <si>
    <t>11.   Скогорева В.И.          Франкфурта 22-164</t>
  </si>
  <si>
    <t>12.   Большаев Н.В.         Франкфурта 22- 58</t>
  </si>
  <si>
    <r>
      <t>1</t>
    </r>
    <r>
      <rPr>
        <b/>
        <sz val="13"/>
        <color theme="1"/>
        <rFont val="Calibri"/>
        <family val="2"/>
        <charset val="204"/>
        <scheme val="minor"/>
      </rPr>
      <t>.</t>
    </r>
    <r>
      <rPr>
        <sz val="13"/>
        <color theme="1"/>
        <rFont val="Calibri"/>
        <family val="2"/>
        <charset val="204"/>
        <scheme val="minor"/>
      </rPr>
      <t>Благоустройство придомовой территории.</t>
    </r>
  </si>
  <si>
    <t>1.     Евдокименко М.Ф.  Франкфурта 22-97</t>
  </si>
  <si>
    <t xml:space="preserve">             1.     Фельд (Воронкина) Л.Э.  Франкфурта 22-111</t>
  </si>
  <si>
    <t>2.     Исаева Л.М.               Франкфурта 22-225</t>
  </si>
  <si>
    <t>3.     Бахарева М.М.           Запорожская 15-71</t>
  </si>
  <si>
    <t>4.     Зудилова Н.В.            Запорожская 15-9</t>
  </si>
  <si>
    <t>6.     Будехина Г.В.            Франкфурта 22-233</t>
  </si>
  <si>
    <t>10.   Новикова Л.И.          Франкфурта 20-56</t>
  </si>
  <si>
    <t xml:space="preserve">  1.    Члены правления.</t>
  </si>
  <si>
    <t xml:space="preserve">  2.    Члены ревизионной комиссии.</t>
  </si>
  <si>
    <t xml:space="preserve">                                                                                                  Список членов правления и членов ревизионной комиссии ТСЖ «Содружество».</t>
  </si>
  <si>
    <t xml:space="preserve"> </t>
  </si>
  <si>
    <t>протоколу №1 от 09.04.2015г.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</si>
</sst>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р_."/>
    <numFmt numFmtId="165" formatCode="#,##0_р_."/>
    <numFmt numFmtId="166" formatCode="#,##0.000_р_.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2060"/>
      <name val="Times New Roman"/>
      <family val="1"/>
      <charset val="204"/>
    </font>
    <font>
      <b/>
      <sz val="12"/>
      <color rgb="FF002060"/>
      <name val="Calibri"/>
      <family val="2"/>
      <charset val="204"/>
      <scheme val="minor"/>
    </font>
    <font>
      <b/>
      <u/>
      <sz val="12"/>
      <color rgb="FF00206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color theme="9" tint="-0.249977111117893"/>
      <name val="Times New Roman"/>
      <family val="1"/>
      <charset val="204"/>
    </font>
    <font>
      <sz val="12"/>
      <color theme="9" tint="-0.249977111117893"/>
      <name val="Calibri"/>
      <family val="2"/>
      <charset val="204"/>
      <scheme val="minor"/>
    </font>
    <font>
      <sz val="12"/>
      <color theme="9" tint="-0.249977111117893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4">
    <xf numFmtId="0" fontId="0" fillId="0" borderId="0" xfId="0"/>
    <xf numFmtId="0" fontId="0" fillId="0" borderId="0" xfId="0" applyAlignment="1">
      <alignment horizontal="left"/>
    </xf>
    <xf numFmtId="0" fontId="3" fillId="0" borderId="0" xfId="0" applyNumberFormat="1" applyFont="1" applyAlignment="1">
      <alignment horizontal="left"/>
    </xf>
    <xf numFmtId="0" fontId="7" fillId="0" borderId="0" xfId="0" applyFont="1"/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164" fontId="8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10" fillId="0" borderId="0" xfId="0" applyFont="1"/>
    <xf numFmtId="164" fontId="11" fillId="0" borderId="3" xfId="0" applyNumberFormat="1" applyFont="1" applyBorder="1" applyAlignment="1">
      <alignment horizontal="center" wrapText="1"/>
    </xf>
    <xf numFmtId="4" fontId="10" fillId="0" borderId="3" xfId="0" applyNumberFormat="1" applyFont="1" applyBorder="1" applyAlignment="1">
      <alignment horizontal="center" vertical="center"/>
    </xf>
    <xf numFmtId="0" fontId="5" fillId="0" borderId="2" xfId="0" applyFont="1" applyBorder="1"/>
    <xf numFmtId="164" fontId="9" fillId="0" borderId="4" xfId="0" applyNumberFormat="1" applyFont="1" applyBorder="1" applyAlignment="1">
      <alignment horizontal="center" vertical="center"/>
    </xf>
    <xf numFmtId="3" fontId="5" fillId="0" borderId="2" xfId="0" applyNumberFormat="1" applyFont="1" applyBorder="1"/>
    <xf numFmtId="165" fontId="5" fillId="0" borderId="5" xfId="0" applyNumberFormat="1" applyFont="1" applyBorder="1"/>
    <xf numFmtId="165" fontId="5" fillId="0" borderId="2" xfId="0" applyNumberFormat="1" applyFont="1" applyBorder="1"/>
    <xf numFmtId="3" fontId="4" fillId="0" borderId="2" xfId="0" applyNumberFormat="1" applyFont="1" applyBorder="1"/>
    <xf numFmtId="0" fontId="5" fillId="0" borderId="6" xfId="0" applyFont="1" applyBorder="1"/>
    <xf numFmtId="164" fontId="9" fillId="0" borderId="7" xfId="0" applyNumberFormat="1" applyFont="1" applyBorder="1" applyAlignment="1">
      <alignment horizontal="center" vertical="center"/>
    </xf>
    <xf numFmtId="3" fontId="5" fillId="0" borderId="6" xfId="0" applyNumberFormat="1" applyFont="1" applyBorder="1"/>
    <xf numFmtId="165" fontId="5" fillId="0" borderId="8" xfId="0" applyNumberFormat="1" applyFont="1" applyBorder="1"/>
    <xf numFmtId="165" fontId="5" fillId="0" borderId="6" xfId="0" applyNumberFormat="1" applyFont="1" applyBorder="1"/>
    <xf numFmtId="3" fontId="4" fillId="0" borderId="6" xfId="0" applyNumberFormat="1" applyFont="1" applyBorder="1"/>
    <xf numFmtId="0" fontId="5" fillId="0" borderId="6" xfId="0" applyFont="1" applyBorder="1" applyAlignment="1">
      <alignment wrapText="1"/>
    </xf>
    <xf numFmtId="0" fontId="5" fillId="0" borderId="3" xfId="0" applyFont="1" applyBorder="1"/>
    <xf numFmtId="164" fontId="9" fillId="0" borderId="9" xfId="0" applyNumberFormat="1" applyFont="1" applyBorder="1"/>
    <xf numFmtId="3" fontId="5" fillId="0" borderId="10" xfId="0" applyNumberFormat="1" applyFont="1" applyBorder="1"/>
    <xf numFmtId="165" fontId="5" fillId="0" borderId="11" xfId="0" applyNumberFormat="1" applyFont="1" applyBorder="1"/>
    <xf numFmtId="165" fontId="5" fillId="0" borderId="3" xfId="0" applyNumberFormat="1" applyFont="1" applyBorder="1"/>
    <xf numFmtId="3" fontId="4" fillId="0" borderId="3" xfId="0" applyNumberFormat="1" applyFont="1" applyBorder="1"/>
    <xf numFmtId="0" fontId="4" fillId="0" borderId="1" xfId="0" applyFont="1" applyBorder="1"/>
    <xf numFmtId="164" fontId="4" fillId="0" borderId="12" xfId="0" applyNumberFormat="1" applyFont="1" applyBorder="1" applyAlignment="1">
      <alignment horizontal="center" vertical="center"/>
    </xf>
    <xf numFmtId="3" fontId="4" fillId="0" borderId="1" xfId="0" applyNumberFormat="1" applyFont="1" applyBorder="1"/>
    <xf numFmtId="165" fontId="4" fillId="0" borderId="13" xfId="0" applyNumberFormat="1" applyFont="1" applyBorder="1"/>
    <xf numFmtId="165" fontId="4" fillId="0" borderId="1" xfId="0" applyNumberFormat="1" applyFont="1" applyBorder="1"/>
    <xf numFmtId="164" fontId="9" fillId="0" borderId="0" xfId="0" applyNumberFormat="1" applyFont="1"/>
    <xf numFmtId="0" fontId="5" fillId="0" borderId="0" xfId="0" applyFont="1"/>
    <xf numFmtId="165" fontId="13" fillId="0" borderId="0" xfId="0" applyNumberFormat="1" applyFont="1"/>
    <xf numFmtId="3" fontId="5" fillId="0" borderId="5" xfId="0" applyNumberFormat="1" applyFont="1" applyBorder="1"/>
    <xf numFmtId="165" fontId="5" fillId="0" borderId="14" xfId="0" applyNumberFormat="1" applyFont="1" applyBorder="1"/>
    <xf numFmtId="165" fontId="4" fillId="0" borderId="2" xfId="0" applyNumberFormat="1" applyFont="1" applyBorder="1"/>
    <xf numFmtId="3" fontId="5" fillId="0" borderId="8" xfId="0" applyNumberFormat="1" applyFont="1" applyBorder="1"/>
    <xf numFmtId="165" fontId="5" fillId="0" borderId="15" xfId="0" applyNumberFormat="1" applyFont="1" applyBorder="1"/>
    <xf numFmtId="165" fontId="4" fillId="0" borderId="6" xfId="0" applyNumberFormat="1" applyFont="1" applyBorder="1"/>
    <xf numFmtId="3" fontId="5" fillId="2" borderId="8" xfId="0" applyNumberFormat="1" applyFont="1" applyFill="1" applyBorder="1"/>
    <xf numFmtId="165" fontId="5" fillId="2" borderId="6" xfId="0" applyNumberFormat="1" applyFont="1" applyFill="1" applyBorder="1"/>
    <xf numFmtId="165" fontId="5" fillId="2" borderId="15" xfId="0" applyNumberFormat="1" applyFont="1" applyFill="1" applyBorder="1"/>
    <xf numFmtId="165" fontId="4" fillId="2" borderId="6" xfId="0" applyNumberFormat="1" applyFont="1" applyFill="1" applyBorder="1"/>
    <xf numFmtId="165" fontId="5" fillId="2" borderId="6" xfId="0" applyNumberFormat="1" applyFont="1" applyFill="1" applyBorder="1" applyAlignment="1">
      <alignment horizontal="right"/>
    </xf>
    <xf numFmtId="165" fontId="5" fillId="0" borderId="6" xfId="0" applyNumberFormat="1" applyFont="1" applyBorder="1" applyAlignment="1">
      <alignment horizontal="right"/>
    </xf>
    <xf numFmtId="3" fontId="5" fillId="0" borderId="11" xfId="0" applyNumberFormat="1" applyFont="1" applyBorder="1"/>
    <xf numFmtId="165" fontId="5" fillId="0" borderId="16" xfId="0" applyNumberFormat="1" applyFont="1" applyBorder="1"/>
    <xf numFmtId="165" fontId="4" fillId="0" borderId="3" xfId="0" applyNumberFormat="1" applyFont="1" applyBorder="1"/>
    <xf numFmtId="165" fontId="4" fillId="0" borderId="17" xfId="0" applyNumberFormat="1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3" fontId="9" fillId="0" borderId="0" xfId="0" applyNumberFormat="1" applyFont="1"/>
    <xf numFmtId="0" fontId="5" fillId="0" borderId="4" xfId="0" applyFont="1" applyBorder="1"/>
    <xf numFmtId="164" fontId="9" fillId="0" borderId="5" xfId="0" applyNumberFormat="1" applyFont="1" applyBorder="1"/>
    <xf numFmtId="0" fontId="5" fillId="0" borderId="7" xfId="0" applyFont="1" applyBorder="1"/>
    <xf numFmtId="164" fontId="9" fillId="0" borderId="8" xfId="0" applyNumberFormat="1" applyFont="1" applyBorder="1"/>
    <xf numFmtId="0" fontId="5" fillId="2" borderId="7" xfId="0" applyFont="1" applyFill="1" applyBorder="1"/>
    <xf numFmtId="164" fontId="9" fillId="2" borderId="8" xfId="0" applyNumberFormat="1" applyFont="1" applyFill="1" applyBorder="1"/>
    <xf numFmtId="0" fontId="5" fillId="2" borderId="7" xfId="0" applyFont="1" applyFill="1" applyBorder="1" applyAlignment="1">
      <alignment horizontal="left"/>
    </xf>
    <xf numFmtId="3" fontId="4" fillId="0" borderId="13" xfId="0" applyNumberFormat="1" applyFont="1" applyBorder="1"/>
    <xf numFmtId="0" fontId="5" fillId="0" borderId="18" xfId="0" applyFont="1" applyBorder="1"/>
    <xf numFmtId="164" fontId="9" fillId="0" borderId="18" xfId="0" applyNumberFormat="1" applyFont="1" applyBorder="1"/>
    <xf numFmtId="0" fontId="4" fillId="0" borderId="9" xfId="0" applyFont="1" applyBorder="1"/>
    <xf numFmtId="164" fontId="4" fillId="0" borderId="11" xfId="0" applyNumberFormat="1" applyFont="1" applyBorder="1"/>
    <xf numFmtId="0" fontId="4" fillId="0" borderId="0" xfId="0" applyFont="1" applyBorder="1"/>
    <xf numFmtId="164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/>
    <xf numFmtId="165" fontId="4" fillId="0" borderId="0" xfId="0" applyNumberFormat="1" applyFont="1" applyBorder="1"/>
    <xf numFmtId="0" fontId="14" fillId="0" borderId="0" xfId="0" applyFont="1"/>
    <xf numFmtId="0" fontId="9" fillId="2" borderId="0" xfId="0" applyFont="1" applyFill="1"/>
    <xf numFmtId="0" fontId="15" fillId="0" borderId="0" xfId="0" applyFont="1"/>
    <xf numFmtId="0" fontId="16" fillId="0" borderId="0" xfId="0" applyFont="1"/>
    <xf numFmtId="164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wrapText="1"/>
    </xf>
    <xf numFmtId="4" fontId="10" fillId="2" borderId="3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/>
    <xf numFmtId="1" fontId="5" fillId="0" borderId="5" xfId="0" applyNumberFormat="1" applyFont="1" applyBorder="1"/>
    <xf numFmtId="3" fontId="4" fillId="2" borderId="2" xfId="0" applyNumberFormat="1" applyFont="1" applyFill="1" applyBorder="1"/>
    <xf numFmtId="164" fontId="9" fillId="2" borderId="7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/>
    <xf numFmtId="164" fontId="9" fillId="2" borderId="9" xfId="0" applyNumberFormat="1" applyFont="1" applyFill="1" applyBorder="1"/>
    <xf numFmtId="3" fontId="4" fillId="2" borderId="3" xfId="0" applyNumberFormat="1" applyFont="1" applyFill="1" applyBorder="1"/>
    <xf numFmtId="164" fontId="4" fillId="2" borderId="12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/>
    <xf numFmtId="3" fontId="4" fillId="2" borderId="1" xfId="0" applyNumberFormat="1" applyFont="1" applyFill="1" applyBorder="1"/>
    <xf numFmtId="0" fontId="17" fillId="0" borderId="0" xfId="0" applyFont="1" applyAlignment="1">
      <alignment horizontal="right"/>
    </xf>
    <xf numFmtId="166" fontId="18" fillId="2" borderId="0" xfId="0" applyNumberFormat="1" applyFont="1" applyFill="1" applyAlignment="1">
      <alignment horizontal="center" vertical="center"/>
    </xf>
    <xf numFmtId="0" fontId="19" fillId="0" borderId="0" xfId="0" applyFont="1"/>
    <xf numFmtId="0" fontId="17" fillId="0" borderId="0" xfId="0" applyFont="1"/>
    <xf numFmtId="0" fontId="18" fillId="2" borderId="0" xfId="0" applyFont="1" applyFill="1"/>
    <xf numFmtId="164" fontId="9" fillId="2" borderId="0" xfId="0" applyNumberFormat="1" applyFont="1" applyFill="1" applyAlignment="1">
      <alignment horizontal="center" vertical="center"/>
    </xf>
    <xf numFmtId="165" fontId="9" fillId="0" borderId="0" xfId="0" applyNumberFormat="1" applyFont="1"/>
    <xf numFmtId="164" fontId="9" fillId="2" borderId="0" xfId="0" applyNumberFormat="1" applyFont="1" applyFill="1"/>
    <xf numFmtId="164" fontId="9" fillId="2" borderId="4" xfId="0" applyNumberFormat="1" applyFont="1" applyFill="1" applyBorder="1"/>
    <xf numFmtId="164" fontId="9" fillId="2" borderId="7" xfId="0" applyNumberFormat="1" applyFont="1" applyFill="1" applyBorder="1"/>
    <xf numFmtId="0" fontId="5" fillId="2" borderId="6" xfId="0" applyFont="1" applyFill="1" applyBorder="1"/>
    <xf numFmtId="0" fontId="5" fillId="2" borderId="6" xfId="0" applyFont="1" applyFill="1" applyBorder="1" applyAlignment="1">
      <alignment horizontal="left"/>
    </xf>
    <xf numFmtId="164" fontId="4" fillId="2" borderId="17" xfId="0" applyNumberFormat="1" applyFont="1" applyFill="1" applyBorder="1"/>
    <xf numFmtId="1" fontId="4" fillId="0" borderId="13" xfId="0" applyNumberFormat="1" applyFont="1" applyBorder="1"/>
    <xf numFmtId="3" fontId="0" fillId="0" borderId="0" xfId="0" applyNumberFormat="1"/>
    <xf numFmtId="165" fontId="0" fillId="0" borderId="0" xfId="0" applyNumberFormat="1"/>
    <xf numFmtId="1" fontId="5" fillId="2" borderId="6" xfId="0" applyNumberFormat="1" applyFont="1" applyFill="1" applyBorder="1"/>
    <xf numFmtId="1" fontId="5" fillId="2" borderId="8" xfId="0" applyNumberFormat="1" applyFont="1" applyFill="1" applyBorder="1"/>
    <xf numFmtId="1" fontId="5" fillId="2" borderId="10" xfId="0" applyNumberFormat="1" applyFont="1" applyFill="1" applyBorder="1"/>
    <xf numFmtId="1" fontId="5" fillId="2" borderId="11" xfId="0" applyNumberFormat="1" applyFont="1" applyFill="1" applyBorder="1"/>
    <xf numFmtId="1" fontId="5" fillId="2" borderId="3" xfId="0" applyNumberFormat="1" applyFont="1" applyFill="1" applyBorder="1"/>
    <xf numFmtId="1" fontId="4" fillId="2" borderId="1" xfId="0" applyNumberFormat="1" applyFont="1" applyFill="1" applyBorder="1"/>
    <xf numFmtId="1" fontId="5" fillId="2" borderId="2" xfId="0" applyNumberFormat="1" applyFont="1" applyFill="1" applyBorder="1"/>
    <xf numFmtId="1" fontId="5" fillId="2" borderId="14" xfId="0" applyNumberFormat="1" applyFont="1" applyFill="1" applyBorder="1"/>
    <xf numFmtId="1" fontId="4" fillId="2" borderId="2" xfId="0" applyNumberFormat="1" applyFont="1" applyFill="1" applyBorder="1"/>
    <xf numFmtId="1" fontId="4" fillId="2" borderId="6" xfId="0" applyNumberFormat="1" applyFont="1" applyFill="1" applyBorder="1"/>
    <xf numFmtId="1" fontId="4" fillId="2" borderId="3" xfId="0" applyNumberFormat="1" applyFont="1" applyFill="1" applyBorder="1"/>
    <xf numFmtId="0" fontId="0" fillId="0" borderId="0" xfId="0"/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5" fillId="0" borderId="2" xfId="0" applyFont="1" applyBorder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5" fillId="0" borderId="3" xfId="0" applyFont="1" applyBorder="1"/>
    <xf numFmtId="0" fontId="4" fillId="0" borderId="1" xfId="0" applyFont="1" applyBorder="1"/>
    <xf numFmtId="0" fontId="5" fillId="0" borderId="0" xfId="0" applyFont="1"/>
    <xf numFmtId="0" fontId="4" fillId="0" borderId="0" xfId="0" applyFont="1" applyBorder="1"/>
    <xf numFmtId="0" fontId="9" fillId="2" borderId="0" xfId="0" applyFont="1" applyFill="1"/>
    <xf numFmtId="164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" fontId="5" fillId="0" borderId="2" xfId="0" applyNumberFormat="1" applyFont="1" applyBorder="1"/>
    <xf numFmtId="164" fontId="9" fillId="2" borderId="9" xfId="0" applyNumberFormat="1" applyFont="1" applyFill="1" applyBorder="1"/>
    <xf numFmtId="1" fontId="4" fillId="0" borderId="1" xfId="0" applyNumberFormat="1" applyFont="1" applyBorder="1"/>
    <xf numFmtId="164" fontId="9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/>
    <xf numFmtId="164" fontId="9" fillId="2" borderId="4" xfId="0" applyNumberFormat="1" applyFont="1" applyFill="1" applyBorder="1"/>
    <xf numFmtId="164" fontId="9" fillId="2" borderId="7" xfId="0" applyNumberFormat="1" applyFont="1" applyFill="1" applyBorder="1"/>
    <xf numFmtId="164" fontId="4" fillId="2" borderId="17" xfId="0" applyNumberFormat="1" applyFont="1" applyFill="1" applyBorder="1"/>
    <xf numFmtId="1" fontId="5" fillId="2" borderId="6" xfId="0" applyNumberFormat="1" applyFont="1" applyFill="1" applyBorder="1"/>
    <xf numFmtId="1" fontId="5" fillId="2" borderId="10" xfId="0" applyNumberFormat="1" applyFont="1" applyFill="1" applyBorder="1"/>
    <xf numFmtId="1" fontId="4" fillId="2" borderId="1" xfId="0" applyNumberFormat="1" applyFont="1" applyFill="1" applyBorder="1"/>
    <xf numFmtId="1" fontId="4" fillId="2" borderId="0" xfId="0" applyNumberFormat="1" applyFont="1" applyFill="1" applyBorder="1"/>
    <xf numFmtId="164" fontId="4" fillId="2" borderId="0" xfId="0" applyNumberFormat="1" applyFont="1" applyFill="1" applyBorder="1"/>
    <xf numFmtId="1" fontId="4" fillId="0" borderId="0" xfId="0" applyNumberFormat="1" applyFont="1" applyBorder="1"/>
    <xf numFmtId="164" fontId="8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4" fontId="11" fillId="2" borderId="19" xfId="0" applyNumberFormat="1" applyFont="1" applyFill="1" applyBorder="1" applyAlignment="1">
      <alignment horizontal="center" wrapText="1"/>
    </xf>
    <xf numFmtId="4" fontId="10" fillId="0" borderId="19" xfId="0" applyNumberFormat="1" applyFont="1" applyBorder="1" applyAlignment="1">
      <alignment horizontal="center" vertical="center"/>
    </xf>
    <xf numFmtId="4" fontId="10" fillId="2" borderId="19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" fontId="5" fillId="0" borderId="20" xfId="0" applyNumberFormat="1" applyFont="1" applyBorder="1"/>
    <xf numFmtId="1" fontId="4" fillId="2" borderId="21" xfId="0" applyNumberFormat="1" applyFont="1" applyFill="1" applyBorder="1"/>
    <xf numFmtId="164" fontId="9" fillId="2" borderId="6" xfId="0" applyNumberFormat="1" applyFont="1" applyFill="1" applyBorder="1" applyAlignment="1">
      <alignment horizontal="center" vertical="center"/>
    </xf>
    <xf numFmtId="1" fontId="5" fillId="0" borderId="15" xfId="0" applyNumberFormat="1" applyFont="1" applyBorder="1"/>
    <xf numFmtId="1" fontId="5" fillId="0" borderId="6" xfId="0" applyNumberFormat="1" applyFont="1" applyBorder="1"/>
    <xf numFmtId="1" fontId="4" fillId="2" borderId="8" xfId="0" applyNumberFormat="1" applyFont="1" applyFill="1" applyBorder="1"/>
    <xf numFmtId="164" fontId="9" fillId="2" borderId="10" xfId="0" applyNumberFormat="1" applyFont="1" applyFill="1" applyBorder="1"/>
    <xf numFmtId="1" fontId="5" fillId="2" borderId="22" xfId="0" applyNumberFormat="1" applyFont="1" applyFill="1" applyBorder="1"/>
    <xf numFmtId="1" fontId="4" fillId="2" borderId="23" xfId="0" applyNumberFormat="1" applyFont="1" applyFill="1" applyBorder="1"/>
    <xf numFmtId="1" fontId="4" fillId="2" borderId="17" xfId="0" applyNumberFormat="1" applyFont="1" applyFill="1" applyBorder="1"/>
    <xf numFmtId="1" fontId="4" fillId="2" borderId="13" xfId="0" applyNumberFormat="1" applyFont="1" applyFill="1" applyBorder="1"/>
    <xf numFmtId="0" fontId="5" fillId="2" borderId="0" xfId="0" applyFont="1" applyFill="1"/>
    <xf numFmtId="165" fontId="9" fillId="2" borderId="0" xfId="0" applyNumberFormat="1" applyFont="1" applyFill="1"/>
    <xf numFmtId="165" fontId="13" fillId="2" borderId="0" xfId="0" applyNumberFormat="1" applyFont="1" applyFill="1"/>
    <xf numFmtId="0" fontId="5" fillId="0" borderId="2" xfId="0" applyFont="1" applyBorder="1" applyAlignment="1">
      <alignment wrapText="1"/>
    </xf>
    <xf numFmtId="1" fontId="5" fillId="2" borderId="24" xfId="0" applyNumberFormat="1" applyFont="1" applyFill="1" applyBorder="1"/>
    <xf numFmtId="1" fontId="5" fillId="2" borderId="25" xfId="0" applyNumberFormat="1" applyFont="1" applyFill="1" applyBorder="1"/>
    <xf numFmtId="1" fontId="25" fillId="2" borderId="26" xfId="0" applyNumberFormat="1" applyFont="1" applyFill="1" applyBorder="1"/>
    <xf numFmtId="1" fontId="5" fillId="2" borderId="15" xfId="0" applyNumberFormat="1" applyFont="1" applyFill="1" applyBorder="1"/>
    <xf numFmtId="1" fontId="25" fillId="2" borderId="8" xfId="0" applyNumberFormat="1" applyFont="1" applyFill="1" applyBorder="1"/>
    <xf numFmtId="0" fontId="5" fillId="2" borderId="6" xfId="0" applyFont="1" applyFill="1" applyBorder="1" applyAlignment="1">
      <alignment wrapText="1"/>
    </xf>
    <xf numFmtId="0" fontId="5" fillId="2" borderId="6" xfId="0" applyFont="1" applyFill="1" applyBorder="1" applyAlignment="1">
      <alignment horizontal="left" wrapText="1"/>
    </xf>
    <xf numFmtId="1" fontId="5" fillId="2" borderId="27" xfId="0" applyNumberFormat="1" applyFont="1" applyFill="1" applyBorder="1"/>
    <xf numFmtId="1" fontId="5" fillId="2" borderId="20" xfId="0" applyNumberFormat="1" applyFont="1" applyFill="1" applyBorder="1"/>
    <xf numFmtId="1" fontId="25" fillId="2" borderId="28" xfId="0" applyNumberFormat="1" applyFont="1" applyFill="1" applyBorder="1"/>
    <xf numFmtId="1" fontId="4" fillId="0" borderId="17" xfId="0" applyNumberFormat="1" applyFont="1" applyBorder="1"/>
    <xf numFmtId="0" fontId="26" fillId="0" borderId="0" xfId="0" applyFont="1"/>
    <xf numFmtId="0" fontId="24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Font="1"/>
    <xf numFmtId="0" fontId="26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top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left"/>
    </xf>
    <xf numFmtId="0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1" fillId="0" borderId="0" xfId="0" applyFont="1" applyAlignment="1"/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2" borderId="0" xfId="0" applyNumberFormat="1" applyFont="1" applyFill="1" applyAlignment="1">
      <alignment horizontal="center"/>
    </xf>
    <xf numFmtId="0" fontId="30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28" workbookViewId="0">
      <selection activeCell="I57" sqref="I57"/>
    </sheetView>
  </sheetViews>
  <sheetFormatPr defaultRowHeight="15" x14ac:dyDescent="0.25"/>
  <cols>
    <col min="1" max="1" width="21" customWidth="1"/>
    <col min="2" max="2" width="26" customWidth="1"/>
    <col min="3" max="3" width="14" customWidth="1"/>
    <col min="4" max="4" width="11.7109375" customWidth="1"/>
    <col min="5" max="5" width="12.28515625" customWidth="1"/>
    <col min="6" max="6" width="15.85546875" customWidth="1"/>
    <col min="7" max="7" width="6" customWidth="1"/>
    <col min="8" max="8" width="4" style="1" customWidth="1"/>
  </cols>
  <sheetData>
    <row r="1" spans="1:11" ht="18.75" x14ac:dyDescent="0.3">
      <c r="A1" s="58" t="s">
        <v>3</v>
      </c>
      <c r="B1" s="3"/>
      <c r="C1" s="3"/>
      <c r="D1" s="3"/>
      <c r="E1" s="59" t="s">
        <v>79</v>
      </c>
      <c r="F1" s="8"/>
      <c r="G1" s="3"/>
      <c r="H1" s="3"/>
      <c r="I1" s="3"/>
      <c r="J1" s="3"/>
    </row>
    <row r="2" spans="1:11" ht="18.75" x14ac:dyDescent="0.3">
      <c r="A2" s="3"/>
      <c r="B2" s="63" t="s">
        <v>2</v>
      </c>
      <c r="C2" s="64"/>
      <c r="D2" s="64"/>
      <c r="E2" s="62" t="s">
        <v>78</v>
      </c>
      <c r="F2" s="61"/>
      <c r="G2" s="61"/>
      <c r="H2" s="3"/>
      <c r="I2" s="3"/>
      <c r="J2" s="3"/>
      <c r="K2" s="8"/>
    </row>
    <row r="3" spans="1:11" ht="18.75" x14ac:dyDescent="0.3">
      <c r="A3" s="61" t="s">
        <v>0</v>
      </c>
      <c r="B3" s="3"/>
      <c r="C3" s="3"/>
      <c r="D3" s="3"/>
      <c r="E3" s="65" t="s">
        <v>47</v>
      </c>
      <c r="F3" s="3" t="s">
        <v>36</v>
      </c>
      <c r="G3" s="3"/>
      <c r="H3" s="3" t="s">
        <v>61</v>
      </c>
      <c r="I3" s="3"/>
      <c r="J3" s="3"/>
      <c r="K3" s="8"/>
    </row>
    <row r="4" spans="1:11" ht="18.75" x14ac:dyDescent="0.3">
      <c r="A4" s="3" t="s">
        <v>80</v>
      </c>
      <c r="B4" s="3"/>
      <c r="C4" s="3"/>
      <c r="D4" s="3"/>
      <c r="E4" s="65" t="s">
        <v>48</v>
      </c>
      <c r="F4" s="3" t="s">
        <v>37</v>
      </c>
      <c r="G4" s="3"/>
      <c r="H4" s="3" t="s">
        <v>64</v>
      </c>
      <c r="I4" s="3"/>
      <c r="J4" s="3"/>
      <c r="K4" s="8"/>
    </row>
    <row r="5" spans="1:11" ht="18.75" x14ac:dyDescent="0.3">
      <c r="A5" s="3" t="s">
        <v>81</v>
      </c>
      <c r="B5" s="3"/>
      <c r="C5" s="3"/>
      <c r="D5" s="3"/>
      <c r="E5" s="65" t="s">
        <v>49</v>
      </c>
      <c r="F5" s="3" t="s">
        <v>38</v>
      </c>
      <c r="G5" s="3"/>
      <c r="H5" s="3" t="s">
        <v>65</v>
      </c>
      <c r="I5" s="3"/>
      <c r="J5" s="3"/>
      <c r="K5" s="8"/>
    </row>
    <row r="6" spans="1:11" ht="18.75" x14ac:dyDescent="0.3">
      <c r="A6" s="3" t="s">
        <v>35</v>
      </c>
      <c r="B6" s="3"/>
      <c r="C6" s="3"/>
      <c r="D6" s="3"/>
      <c r="E6" s="65" t="s">
        <v>50</v>
      </c>
      <c r="F6" s="3" t="s">
        <v>66</v>
      </c>
      <c r="G6" s="3"/>
      <c r="H6" s="3" t="s">
        <v>67</v>
      </c>
      <c r="I6" s="3"/>
      <c r="J6" s="3"/>
      <c r="K6" s="8"/>
    </row>
    <row r="7" spans="1:11" ht="18.75" x14ac:dyDescent="0.3">
      <c r="A7" s="3" t="s">
        <v>82</v>
      </c>
      <c r="B7" s="3"/>
      <c r="C7" s="3"/>
      <c r="D7" s="3"/>
      <c r="E7" s="65" t="s">
        <v>51</v>
      </c>
      <c r="F7" s="3" t="s">
        <v>39</v>
      </c>
      <c r="G7" s="3"/>
      <c r="H7" s="3" t="s">
        <v>68</v>
      </c>
      <c r="I7" s="3"/>
      <c r="J7" s="3"/>
      <c r="K7" s="8"/>
    </row>
    <row r="8" spans="1:11" ht="18.75" x14ac:dyDescent="0.3">
      <c r="A8" s="61" t="s">
        <v>1</v>
      </c>
      <c r="B8" s="3"/>
      <c r="C8" s="3"/>
      <c r="D8" s="3"/>
      <c r="E8" s="65" t="s">
        <v>52</v>
      </c>
      <c r="F8" s="3" t="s">
        <v>40</v>
      </c>
      <c r="G8" s="3"/>
      <c r="H8" s="3" t="s">
        <v>69</v>
      </c>
      <c r="I8" s="3"/>
      <c r="J8" s="3"/>
      <c r="K8" s="8"/>
    </row>
    <row r="9" spans="1:11" ht="18.75" x14ac:dyDescent="0.3">
      <c r="A9" s="3" t="s">
        <v>83</v>
      </c>
      <c r="B9" s="3"/>
      <c r="C9" s="3"/>
      <c r="D9" s="3"/>
      <c r="E9" s="65" t="s">
        <v>53</v>
      </c>
      <c r="F9" s="3" t="s">
        <v>41</v>
      </c>
      <c r="G9" s="3"/>
      <c r="H9" s="3" t="s">
        <v>70</v>
      </c>
      <c r="I9" s="3"/>
      <c r="J9" s="3"/>
      <c r="K9" s="8"/>
    </row>
    <row r="10" spans="1:11" ht="18.75" x14ac:dyDescent="0.3">
      <c r="A10" s="3" t="s">
        <v>84</v>
      </c>
      <c r="B10" s="3"/>
      <c r="C10" s="3"/>
      <c r="D10" s="3"/>
      <c r="E10" s="65" t="s">
        <v>54</v>
      </c>
      <c r="F10" s="3" t="s">
        <v>42</v>
      </c>
      <c r="G10" s="3"/>
      <c r="H10" s="3" t="s">
        <v>71</v>
      </c>
      <c r="I10" s="3"/>
      <c r="J10" s="3"/>
      <c r="K10" s="8"/>
    </row>
    <row r="11" spans="1:11" ht="18.75" x14ac:dyDescent="0.3">
      <c r="A11" s="3" t="s">
        <v>85</v>
      </c>
      <c r="B11" s="3"/>
      <c r="C11" s="3"/>
      <c r="D11" s="3"/>
      <c r="E11" s="65" t="s">
        <v>55</v>
      </c>
      <c r="F11" s="3" t="s">
        <v>43</v>
      </c>
      <c r="G11" s="3"/>
      <c r="H11" s="3" t="s">
        <v>72</v>
      </c>
      <c r="I11" s="3"/>
      <c r="J11" s="3"/>
      <c r="K11" s="8"/>
    </row>
    <row r="12" spans="1:11" ht="18.75" x14ac:dyDescent="0.3">
      <c r="A12" s="61" t="s">
        <v>4</v>
      </c>
      <c r="B12" s="3"/>
      <c r="C12" s="3"/>
      <c r="D12" s="3"/>
      <c r="E12" s="65" t="s">
        <v>56</v>
      </c>
      <c r="F12" s="3" t="s">
        <v>44</v>
      </c>
      <c r="G12" s="3"/>
      <c r="H12" s="3" t="s">
        <v>73</v>
      </c>
      <c r="I12" s="3"/>
      <c r="J12" s="3"/>
      <c r="K12" s="8"/>
    </row>
    <row r="13" spans="1:11" ht="18.75" x14ac:dyDescent="0.3">
      <c r="A13" s="3" t="s">
        <v>86</v>
      </c>
      <c r="B13" s="3"/>
      <c r="C13" s="3"/>
      <c r="D13" s="3"/>
      <c r="E13" s="65" t="s">
        <v>57</v>
      </c>
      <c r="F13" s="3" t="s">
        <v>45</v>
      </c>
      <c r="G13" s="3"/>
      <c r="H13" s="3" t="s">
        <v>74</v>
      </c>
      <c r="I13" s="3"/>
      <c r="J13" s="3"/>
      <c r="K13" s="8"/>
    </row>
    <row r="14" spans="1:11" ht="18.75" x14ac:dyDescent="0.3">
      <c r="A14" s="3" t="s">
        <v>87</v>
      </c>
      <c r="B14" s="3"/>
      <c r="C14" s="3"/>
      <c r="D14" s="3"/>
      <c r="E14" s="65" t="s">
        <v>58</v>
      </c>
      <c r="F14" s="3" t="s">
        <v>46</v>
      </c>
      <c r="G14" s="3"/>
      <c r="H14" s="3" t="s">
        <v>75</v>
      </c>
      <c r="I14" s="3"/>
      <c r="J14" s="3"/>
      <c r="K14" s="8"/>
    </row>
    <row r="15" spans="1:11" ht="18.75" x14ac:dyDescent="0.3">
      <c r="A15" s="3" t="s">
        <v>88</v>
      </c>
      <c r="B15" s="3"/>
      <c r="C15" s="3"/>
      <c r="D15" s="3"/>
      <c r="E15" s="66"/>
      <c r="F15" s="3"/>
      <c r="G15" s="3"/>
      <c r="H15" s="3"/>
      <c r="I15" s="3"/>
      <c r="J15" s="3"/>
      <c r="K15" s="8"/>
    </row>
    <row r="16" spans="1:11" ht="18.75" x14ac:dyDescent="0.3">
      <c r="A16" s="3" t="s">
        <v>89</v>
      </c>
      <c r="B16" s="3"/>
      <c r="C16" s="3"/>
      <c r="D16" s="3"/>
      <c r="E16" s="62" t="s">
        <v>77</v>
      </c>
      <c r="F16" s="61"/>
      <c r="G16" s="61"/>
      <c r="H16" s="61"/>
      <c r="I16" s="3"/>
      <c r="J16" s="3"/>
      <c r="K16" s="8"/>
    </row>
    <row r="17" spans="1:11" ht="18.75" x14ac:dyDescent="0.3">
      <c r="A17" s="8"/>
      <c r="B17" s="8"/>
      <c r="C17" s="8"/>
      <c r="D17" s="8"/>
      <c r="E17" s="65" t="s">
        <v>47</v>
      </c>
      <c r="F17" s="3" t="s">
        <v>59</v>
      </c>
      <c r="G17" s="3"/>
      <c r="H17" s="3" t="s">
        <v>62</v>
      </c>
      <c r="I17" s="3"/>
      <c r="J17" s="3"/>
      <c r="K17" s="8"/>
    </row>
    <row r="18" spans="1:11" ht="18.75" x14ac:dyDescent="0.3">
      <c r="A18" s="3"/>
      <c r="B18" s="3"/>
      <c r="C18" s="3"/>
      <c r="D18" s="3"/>
      <c r="E18" s="65" t="s">
        <v>48</v>
      </c>
      <c r="F18" s="3" t="s">
        <v>60</v>
      </c>
      <c r="G18" s="3"/>
      <c r="H18" s="3" t="s">
        <v>63</v>
      </c>
      <c r="I18" s="3"/>
      <c r="J18" s="3"/>
      <c r="K18" s="8"/>
    </row>
    <row r="19" spans="1:11" ht="18.75" x14ac:dyDescent="0.3">
      <c r="A19" s="3"/>
      <c r="B19" s="3"/>
      <c r="C19" s="3"/>
      <c r="D19" s="3"/>
      <c r="E19" s="60"/>
      <c r="F19" s="8"/>
      <c r="G19" s="8"/>
      <c r="H19" s="8"/>
      <c r="I19" s="8"/>
      <c r="J19" s="8"/>
      <c r="K19" s="8"/>
    </row>
    <row r="20" spans="1:11" ht="18.75" x14ac:dyDescent="0.3">
      <c r="A20" s="58" t="s">
        <v>5</v>
      </c>
      <c r="B20" s="3"/>
    </row>
    <row r="21" spans="1:11" ht="18.75" x14ac:dyDescent="0.3">
      <c r="A21" s="208" t="s">
        <v>6</v>
      </c>
      <c r="B21" s="208"/>
      <c r="C21" s="208"/>
      <c r="D21" s="208"/>
      <c r="E21" s="208"/>
      <c r="F21" s="208"/>
      <c r="G21" s="208"/>
    </row>
    <row r="22" spans="1:11" ht="18.75" x14ac:dyDescent="0.3">
      <c r="A22" s="2"/>
      <c r="B22" s="2" t="s">
        <v>90</v>
      </c>
      <c r="C22" s="2"/>
      <c r="D22" s="2"/>
      <c r="E22" s="2"/>
      <c r="F22" s="2"/>
      <c r="G22" s="2"/>
    </row>
    <row r="23" spans="1:11" ht="19.5" thickBot="1" x14ac:dyDescent="0.35">
      <c r="A23" s="209" t="s">
        <v>7</v>
      </c>
      <c r="B23" s="209"/>
      <c r="C23" s="209"/>
      <c r="D23" s="209"/>
      <c r="E23" s="209"/>
      <c r="F23" s="209"/>
      <c r="G23" s="209"/>
    </row>
    <row r="24" spans="1:11" ht="96.75" customHeight="1" thickBot="1" x14ac:dyDescent="0.35">
      <c r="A24" s="84" t="s">
        <v>8</v>
      </c>
      <c r="B24" s="4" t="s">
        <v>9</v>
      </c>
      <c r="C24" s="5" t="s">
        <v>10</v>
      </c>
      <c r="D24" s="6" t="s">
        <v>11</v>
      </c>
      <c r="E24" s="6" t="s">
        <v>0</v>
      </c>
      <c r="F24" s="7" t="s">
        <v>12</v>
      </c>
      <c r="G24" s="8"/>
    </row>
    <row r="25" spans="1:11" ht="15.75" x14ac:dyDescent="0.25">
      <c r="A25" s="8"/>
      <c r="B25" s="9" t="s">
        <v>13</v>
      </c>
      <c r="C25" s="10">
        <v>16315.8</v>
      </c>
      <c r="D25" s="11">
        <v>3957</v>
      </c>
      <c r="E25" s="11">
        <v>4012</v>
      </c>
      <c r="F25" s="11">
        <v>24284.799999999999</v>
      </c>
      <c r="G25" s="8"/>
    </row>
    <row r="26" spans="1:11" ht="66" customHeight="1" thickBot="1" x14ac:dyDescent="0.3">
      <c r="A26" s="12"/>
      <c r="B26" s="13" t="s">
        <v>76</v>
      </c>
      <c r="C26" s="14">
        <v>12822.2</v>
      </c>
      <c r="D26" s="14">
        <v>3089.1</v>
      </c>
      <c r="E26" s="14">
        <v>3120.2</v>
      </c>
      <c r="F26" s="14">
        <f>SUM(C26:E26)</f>
        <v>19031.5</v>
      </c>
      <c r="G26" s="8"/>
    </row>
    <row r="27" spans="1:11" ht="24.75" customHeight="1" x14ac:dyDescent="0.25">
      <c r="A27" s="15" t="s">
        <v>32</v>
      </c>
      <c r="B27" s="16">
        <f>F27/F25</f>
        <v>8.9999917643958369</v>
      </c>
      <c r="C27" s="17">
        <f>F27-D27-E27</f>
        <v>146842</v>
      </c>
      <c r="D27" s="18">
        <v>35613</v>
      </c>
      <c r="E27" s="19">
        <v>36108</v>
      </c>
      <c r="F27" s="20">
        <v>218563</v>
      </c>
      <c r="G27" s="67"/>
    </row>
    <row r="28" spans="1:11" ht="15.75" x14ac:dyDescent="0.25">
      <c r="A28" s="21" t="s">
        <v>33</v>
      </c>
      <c r="B28" s="22">
        <f>F28/F25</f>
        <v>1.000008235604164</v>
      </c>
      <c r="C28" s="23">
        <f t="shared" ref="C28:C33" si="0">F28-D28-E28</f>
        <v>16316</v>
      </c>
      <c r="D28" s="24">
        <v>3957</v>
      </c>
      <c r="E28" s="25">
        <v>4012</v>
      </c>
      <c r="F28" s="26">
        <v>24285</v>
      </c>
      <c r="G28" s="8"/>
    </row>
    <row r="29" spans="1:11" ht="15.75" x14ac:dyDescent="0.25">
      <c r="A29" s="21" t="s">
        <v>34</v>
      </c>
      <c r="B29" s="22">
        <f>F29/F25</f>
        <v>0.89998682303333777</v>
      </c>
      <c r="C29" s="23">
        <f t="shared" si="0"/>
        <v>14684</v>
      </c>
      <c r="D29" s="24">
        <v>3561</v>
      </c>
      <c r="E29" s="25">
        <v>3611</v>
      </c>
      <c r="F29" s="26">
        <v>21856</v>
      </c>
      <c r="G29" s="8"/>
    </row>
    <row r="30" spans="1:11" ht="36.75" customHeight="1" x14ac:dyDescent="0.25">
      <c r="A30" s="27" t="s">
        <v>31</v>
      </c>
      <c r="B30" s="22">
        <f>F30/F26</f>
        <v>4.7900060426135616</v>
      </c>
      <c r="C30" s="23">
        <f t="shared" si="0"/>
        <v>61418</v>
      </c>
      <c r="D30" s="24">
        <v>14797</v>
      </c>
      <c r="E30" s="25">
        <v>14946</v>
      </c>
      <c r="F30" s="26">
        <v>91161</v>
      </c>
      <c r="G30" s="8"/>
    </row>
    <row r="31" spans="1:11" ht="15.75" x14ac:dyDescent="0.25">
      <c r="A31" s="21" t="s">
        <v>15</v>
      </c>
      <c r="B31" s="22">
        <f>F31/F25</f>
        <v>3.2599815522466731</v>
      </c>
      <c r="C31" s="23">
        <f t="shared" si="0"/>
        <v>53189</v>
      </c>
      <c r="D31" s="24">
        <v>12900</v>
      </c>
      <c r="E31" s="25">
        <v>13079</v>
      </c>
      <c r="F31" s="26">
        <v>79168</v>
      </c>
      <c r="G31" s="8"/>
    </row>
    <row r="32" spans="1:11" ht="16.5" thickBot="1" x14ac:dyDescent="0.3">
      <c r="A32" s="28" t="s">
        <v>16</v>
      </c>
      <c r="B32" s="29"/>
      <c r="C32" s="30">
        <f t="shared" si="0"/>
        <v>5326</v>
      </c>
      <c r="D32" s="31">
        <v>2662</v>
      </c>
      <c r="E32" s="32">
        <v>2662</v>
      </c>
      <c r="F32" s="33">
        <v>10650</v>
      </c>
      <c r="G32" s="8"/>
    </row>
    <row r="33" spans="1:7" ht="16.5" thickBot="1" x14ac:dyDescent="0.3">
      <c r="A33" s="34" t="s">
        <v>17</v>
      </c>
      <c r="B33" s="35">
        <f>SUM(B27:B32)</f>
        <v>18.949974417893571</v>
      </c>
      <c r="C33" s="36">
        <f t="shared" si="0"/>
        <v>297775</v>
      </c>
      <c r="D33" s="37">
        <f>SUM(D27:D32)</f>
        <v>73490</v>
      </c>
      <c r="E33" s="38">
        <f>SUM(E27:E32)</f>
        <v>74418</v>
      </c>
      <c r="F33" s="36">
        <f>SUM(F27:F32)</f>
        <v>445683</v>
      </c>
      <c r="G33" s="8"/>
    </row>
    <row r="34" spans="1:7" ht="15.75" x14ac:dyDescent="0.25">
      <c r="A34" s="80"/>
      <c r="B34" s="81"/>
      <c r="C34" s="82"/>
      <c r="D34" s="83"/>
      <c r="E34" s="83"/>
      <c r="F34" s="82"/>
      <c r="G34" s="8"/>
    </row>
    <row r="35" spans="1:7" ht="15.75" x14ac:dyDescent="0.25">
      <c r="A35" s="80"/>
      <c r="B35" s="81"/>
      <c r="C35" s="82"/>
      <c r="D35" s="83"/>
      <c r="E35" s="83"/>
      <c r="F35" s="82"/>
      <c r="G35" s="8"/>
    </row>
    <row r="36" spans="1:7" ht="21" thickBot="1" x14ac:dyDescent="0.35">
      <c r="A36" s="84" t="s">
        <v>18</v>
      </c>
      <c r="B36" s="39"/>
      <c r="C36" s="40"/>
      <c r="D36" s="41"/>
      <c r="E36" s="41"/>
      <c r="F36" s="8"/>
      <c r="G36" s="8"/>
    </row>
    <row r="37" spans="1:7" ht="15.75" x14ac:dyDescent="0.25">
      <c r="A37" s="68" t="s">
        <v>19</v>
      </c>
      <c r="B37" s="69"/>
      <c r="C37" s="42">
        <f t="shared" ref="C37:C50" si="1">F37-E37-D37</f>
        <v>96169</v>
      </c>
      <c r="D37" s="19">
        <v>19571</v>
      </c>
      <c r="E37" s="43">
        <v>19778</v>
      </c>
      <c r="F37" s="44">
        <v>135518</v>
      </c>
      <c r="G37" s="8"/>
    </row>
    <row r="38" spans="1:7" ht="15.75" x14ac:dyDescent="0.25">
      <c r="A38" s="70" t="s">
        <v>20</v>
      </c>
      <c r="B38" s="71"/>
      <c r="C38" s="45">
        <f t="shared" si="1"/>
        <v>26069</v>
      </c>
      <c r="D38" s="25">
        <v>4656</v>
      </c>
      <c r="E38" s="46">
        <v>4705</v>
      </c>
      <c r="F38" s="47">
        <v>35430</v>
      </c>
      <c r="G38" s="8"/>
    </row>
    <row r="39" spans="1:7" ht="15.75" x14ac:dyDescent="0.25">
      <c r="A39" s="70" t="s">
        <v>21</v>
      </c>
      <c r="B39" s="71"/>
      <c r="C39" s="45">
        <f t="shared" si="1"/>
        <v>911</v>
      </c>
      <c r="D39" s="25">
        <v>179</v>
      </c>
      <c r="E39" s="46">
        <v>180</v>
      </c>
      <c r="F39" s="47">
        <v>1270</v>
      </c>
      <c r="G39" s="8"/>
    </row>
    <row r="40" spans="1:7" ht="15.75" x14ac:dyDescent="0.25">
      <c r="A40" s="70" t="s">
        <v>22</v>
      </c>
      <c r="B40" s="71"/>
      <c r="C40" s="45">
        <f t="shared" si="1"/>
        <v>1206</v>
      </c>
      <c r="D40" s="25">
        <v>256</v>
      </c>
      <c r="E40" s="46">
        <v>258</v>
      </c>
      <c r="F40" s="47">
        <v>1720</v>
      </c>
      <c r="G40" s="8"/>
    </row>
    <row r="41" spans="1:7" ht="15.75" x14ac:dyDescent="0.25">
      <c r="A41" s="72" t="s">
        <v>23</v>
      </c>
      <c r="B41" s="73"/>
      <c r="C41" s="48">
        <f t="shared" si="1"/>
        <v>3802</v>
      </c>
      <c r="D41" s="49">
        <v>832</v>
      </c>
      <c r="E41" s="50">
        <v>841</v>
      </c>
      <c r="F41" s="51">
        <v>5475</v>
      </c>
      <c r="G41" s="8"/>
    </row>
    <row r="42" spans="1:7" ht="15.75" x14ac:dyDescent="0.25">
      <c r="A42" s="74" t="s">
        <v>24</v>
      </c>
      <c r="B42" s="73"/>
      <c r="C42" s="48">
        <f t="shared" si="1"/>
        <v>5373</v>
      </c>
      <c r="D42" s="52">
        <v>1120</v>
      </c>
      <c r="E42" s="50">
        <v>1132</v>
      </c>
      <c r="F42" s="51">
        <v>7625</v>
      </c>
      <c r="G42" s="8"/>
    </row>
    <row r="43" spans="1:7" ht="15.75" x14ac:dyDescent="0.25">
      <c r="A43" s="70" t="s">
        <v>25</v>
      </c>
      <c r="B43" s="71"/>
      <c r="C43" s="45">
        <f t="shared" si="1"/>
        <v>25481</v>
      </c>
      <c r="D43" s="25">
        <v>6141</v>
      </c>
      <c r="E43" s="46">
        <v>6206</v>
      </c>
      <c r="F43" s="47">
        <v>37828</v>
      </c>
      <c r="G43" s="8"/>
    </row>
    <row r="44" spans="1:7" ht="15.75" x14ac:dyDescent="0.25">
      <c r="A44" s="70" t="s">
        <v>14</v>
      </c>
      <c r="B44" s="71"/>
      <c r="C44" s="45">
        <f t="shared" si="1"/>
        <v>14781</v>
      </c>
      <c r="D44" s="25">
        <v>3561</v>
      </c>
      <c r="E44" s="46">
        <v>3598</v>
      </c>
      <c r="F44" s="47">
        <v>21940</v>
      </c>
      <c r="G44" s="8"/>
    </row>
    <row r="45" spans="1:7" ht="15.75" x14ac:dyDescent="0.25">
      <c r="A45" s="70" t="s">
        <v>26</v>
      </c>
      <c r="B45" s="71"/>
      <c r="C45" s="45">
        <f t="shared" si="1"/>
        <v>5103</v>
      </c>
      <c r="D45" s="25">
        <v>5973</v>
      </c>
      <c r="E45" s="46">
        <v>5973</v>
      </c>
      <c r="F45" s="47">
        <v>17049</v>
      </c>
      <c r="G45" s="8"/>
    </row>
    <row r="46" spans="1:7" ht="15.75" x14ac:dyDescent="0.25">
      <c r="A46" s="70" t="s">
        <v>27</v>
      </c>
      <c r="B46" s="71"/>
      <c r="C46" s="45">
        <f t="shared" si="1"/>
        <v>56373</v>
      </c>
      <c r="D46" s="25">
        <v>13554</v>
      </c>
      <c r="E46" s="46">
        <v>13698</v>
      </c>
      <c r="F46" s="47">
        <v>83625</v>
      </c>
      <c r="G46" s="8"/>
    </row>
    <row r="47" spans="1:7" ht="15.75" x14ac:dyDescent="0.25">
      <c r="A47" s="70" t="s">
        <v>28</v>
      </c>
      <c r="B47" s="71"/>
      <c r="C47" s="45">
        <f t="shared" si="1"/>
        <v>9672</v>
      </c>
      <c r="D47" s="25">
        <f>2597+25</f>
        <v>2622</v>
      </c>
      <c r="E47" s="46">
        <f>2625+81</f>
        <v>2706</v>
      </c>
      <c r="F47" s="47">
        <v>15000</v>
      </c>
      <c r="G47" s="8"/>
    </row>
    <row r="48" spans="1:7" ht="15.75" x14ac:dyDescent="0.25">
      <c r="A48" s="70" t="s">
        <v>15</v>
      </c>
      <c r="B48" s="71"/>
      <c r="C48" s="45">
        <f t="shared" si="1"/>
        <v>53582</v>
      </c>
      <c r="D48" s="53">
        <v>12912</v>
      </c>
      <c r="E48" s="46">
        <v>13049</v>
      </c>
      <c r="F48" s="47">
        <v>79543</v>
      </c>
      <c r="G48" s="8"/>
    </row>
    <row r="49" spans="1:7" ht="16.5" thickBot="1" x14ac:dyDescent="0.3">
      <c r="A49" s="76" t="s">
        <v>29</v>
      </c>
      <c r="B49" s="77"/>
      <c r="C49" s="54">
        <f t="shared" si="1"/>
        <v>2466</v>
      </c>
      <c r="D49" s="32">
        <v>594</v>
      </c>
      <c r="E49" s="55">
        <v>600</v>
      </c>
      <c r="F49" s="56">
        <v>3660</v>
      </c>
      <c r="G49" s="8"/>
    </row>
    <row r="50" spans="1:7" ht="16.5" thickBot="1" x14ac:dyDescent="0.3">
      <c r="A50" s="78" t="s">
        <v>30</v>
      </c>
      <c r="B50" s="79"/>
      <c r="C50" s="75">
        <f t="shared" si="1"/>
        <v>300988</v>
      </c>
      <c r="D50" s="38">
        <f>SUM(D37:D49)</f>
        <v>71971</v>
      </c>
      <c r="E50" s="57">
        <f>SUM(E37:E49)</f>
        <v>72724</v>
      </c>
      <c r="F50" s="38">
        <f>SUM(F37:F49)</f>
        <v>445683</v>
      </c>
      <c r="G50" s="8"/>
    </row>
    <row r="51" spans="1:7" x14ac:dyDescent="0.25">
      <c r="C51" s="119">
        <f>C50-C33</f>
        <v>3213</v>
      </c>
      <c r="D51" s="120">
        <f>D50-D33</f>
        <v>-1519</v>
      </c>
      <c r="E51" s="120">
        <f>E50-E33</f>
        <v>-1694</v>
      </c>
      <c r="F51" s="119">
        <f>SUM(C51:E51)</f>
        <v>0</v>
      </c>
    </row>
  </sheetData>
  <mergeCells count="2">
    <mergeCell ref="A21:G21"/>
    <mergeCell ref="A23:G23"/>
  </mergeCells>
  <pageMargins left="0.19685039370078741" right="0.19685039370078741" top="0.39370078740157483" bottom="0.39370078740157483" header="0.31496062992125984" footer="0.31496062992125984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opLeftCell="A7" workbookViewId="0">
      <selection activeCell="A15" sqref="A15:B15"/>
    </sheetView>
  </sheetViews>
  <sheetFormatPr defaultRowHeight="15" x14ac:dyDescent="0.25"/>
  <cols>
    <col min="1" max="1" width="37.7109375" customWidth="1"/>
    <col min="2" max="2" width="19.5703125" customWidth="1"/>
    <col min="3" max="3" width="16.140625" customWidth="1"/>
    <col min="4" max="4" width="14.7109375" customWidth="1"/>
    <col min="5" max="5" width="14.42578125" customWidth="1"/>
    <col min="6" max="6" width="12.7109375" bestFit="1" customWidth="1"/>
  </cols>
  <sheetData>
    <row r="1" spans="1:6" ht="18.75" x14ac:dyDescent="0.3">
      <c r="A1" s="211" t="s">
        <v>104</v>
      </c>
      <c r="B1" s="211"/>
      <c r="C1" s="3"/>
      <c r="D1" s="3"/>
    </row>
    <row r="2" spans="1:6" ht="21" x14ac:dyDescent="0.25">
      <c r="A2" s="212" t="s">
        <v>107</v>
      </c>
      <c r="B2" s="213"/>
      <c r="C2" s="213"/>
      <c r="D2" s="213"/>
      <c r="E2" s="213"/>
    </row>
    <row r="3" spans="1:6" ht="18.75" x14ac:dyDescent="0.3">
      <c r="A3" s="62" t="s">
        <v>0</v>
      </c>
      <c r="B3" s="66"/>
      <c r="C3" s="66"/>
      <c r="D3" s="66"/>
      <c r="E3" s="1"/>
      <c r="F3" s="1"/>
    </row>
    <row r="4" spans="1:6" ht="18.75" x14ac:dyDescent="0.3">
      <c r="A4" s="66" t="s">
        <v>100</v>
      </c>
      <c r="B4" s="66"/>
      <c r="C4" s="66"/>
      <c r="D4" s="66"/>
      <c r="E4" s="1"/>
      <c r="F4" s="1"/>
    </row>
    <row r="5" spans="1:6" ht="18.75" x14ac:dyDescent="0.3">
      <c r="A5" s="66" t="s">
        <v>106</v>
      </c>
      <c r="B5" s="66"/>
      <c r="C5" s="66"/>
      <c r="D5" s="66"/>
      <c r="E5" s="1"/>
      <c r="F5" s="1"/>
    </row>
    <row r="6" spans="1:6" ht="18.75" x14ac:dyDescent="0.3">
      <c r="A6" s="62" t="s">
        <v>1</v>
      </c>
      <c r="B6" s="66"/>
      <c r="C6" s="66"/>
      <c r="D6" s="66"/>
      <c r="E6" s="1"/>
      <c r="F6" s="1"/>
    </row>
    <row r="7" spans="1:6" ht="18.75" x14ac:dyDescent="0.3">
      <c r="A7" s="66" t="s">
        <v>101</v>
      </c>
      <c r="B7" s="66"/>
      <c r="C7" s="66"/>
      <c r="D7" s="66"/>
      <c r="E7" s="1"/>
      <c r="F7" s="1"/>
    </row>
    <row r="8" spans="1:6" ht="18.75" x14ac:dyDescent="0.3">
      <c r="A8" s="66" t="s">
        <v>102</v>
      </c>
      <c r="B8" s="66"/>
      <c r="C8" s="66"/>
      <c r="D8" s="66"/>
      <c r="E8" s="1"/>
      <c r="F8" s="1"/>
    </row>
    <row r="9" spans="1:6" ht="18.75" x14ac:dyDescent="0.3">
      <c r="A9" s="62" t="s">
        <v>4</v>
      </c>
      <c r="B9" s="66"/>
      <c r="C9" s="66"/>
      <c r="D9" s="66"/>
      <c r="E9" s="1"/>
      <c r="F9" s="1"/>
    </row>
    <row r="10" spans="1:6" ht="18.75" x14ac:dyDescent="0.3">
      <c r="A10" s="66" t="s">
        <v>103</v>
      </c>
      <c r="B10" s="66"/>
      <c r="C10" s="66"/>
      <c r="D10" s="66"/>
      <c r="E10" s="1"/>
      <c r="F10" s="1"/>
    </row>
    <row r="11" spans="1:6" ht="18.75" x14ac:dyDescent="0.3">
      <c r="A11" s="66" t="s">
        <v>105</v>
      </c>
      <c r="B11" s="66"/>
      <c r="C11" s="66"/>
      <c r="D11" s="66"/>
      <c r="E11" s="1"/>
      <c r="F11" s="1"/>
    </row>
    <row r="15" spans="1:6" ht="18.75" x14ac:dyDescent="0.3">
      <c r="A15" s="211" t="s">
        <v>91</v>
      </c>
      <c r="B15" s="211"/>
      <c r="C15" s="87"/>
      <c r="D15" s="87"/>
    </row>
    <row r="16" spans="1:6" ht="21" x14ac:dyDescent="0.35">
      <c r="A16" s="214" t="s">
        <v>92</v>
      </c>
      <c r="B16" s="215"/>
      <c r="C16" s="215"/>
      <c r="D16" s="215"/>
      <c r="E16" s="215"/>
      <c r="F16" s="215"/>
    </row>
    <row r="17" spans="1:6" ht="21" x14ac:dyDescent="0.35">
      <c r="A17" s="216" t="s">
        <v>93</v>
      </c>
      <c r="B17" s="215"/>
      <c r="C17" s="215"/>
      <c r="D17" s="215"/>
      <c r="E17" s="215"/>
      <c r="F17" s="215"/>
    </row>
    <row r="18" spans="1:6" ht="18.75" x14ac:dyDescent="0.3">
      <c r="A18" s="209" t="s">
        <v>7</v>
      </c>
      <c r="B18" s="210"/>
      <c r="C18" s="210"/>
      <c r="D18" s="210"/>
      <c r="E18" s="210"/>
      <c r="F18" s="210"/>
    </row>
    <row r="19" spans="1:6" ht="16.5" thickBot="1" x14ac:dyDescent="0.3">
      <c r="A19" s="8"/>
      <c r="B19" s="85"/>
      <c r="C19" s="8"/>
      <c r="D19" s="8"/>
      <c r="E19" s="8"/>
      <c r="F19" s="85"/>
    </row>
    <row r="20" spans="1:6" ht="32.25" thickBot="1" x14ac:dyDescent="0.35">
      <c r="A20" s="86" t="s">
        <v>8</v>
      </c>
      <c r="B20" s="88" t="s">
        <v>94</v>
      </c>
      <c r="C20" s="5" t="s">
        <v>10</v>
      </c>
      <c r="D20" s="6" t="s">
        <v>11</v>
      </c>
      <c r="E20" s="6" t="s">
        <v>0</v>
      </c>
      <c r="F20" s="89" t="s">
        <v>95</v>
      </c>
    </row>
    <row r="21" spans="1:6" ht="15.75" x14ac:dyDescent="0.25">
      <c r="A21" s="8"/>
      <c r="B21" s="90" t="s">
        <v>13</v>
      </c>
      <c r="C21" s="10">
        <v>16315.8</v>
      </c>
      <c r="D21" s="11">
        <v>3957</v>
      </c>
      <c r="E21" s="11">
        <v>4012</v>
      </c>
      <c r="F21" s="91">
        <v>24284.799999999999</v>
      </c>
    </row>
    <row r="22" spans="1:6" ht="48" thickBot="1" x14ac:dyDescent="0.3">
      <c r="A22" s="12"/>
      <c r="B22" s="92" t="s">
        <v>76</v>
      </c>
      <c r="C22" s="14">
        <v>12822.2</v>
      </c>
      <c r="D22" s="14">
        <v>3089.1</v>
      </c>
      <c r="E22" s="14">
        <v>3120.2</v>
      </c>
      <c r="F22" s="93">
        <f>SUM(C22:E22)</f>
        <v>19031.5</v>
      </c>
    </row>
    <row r="23" spans="1:6" ht="15.75" x14ac:dyDescent="0.25">
      <c r="A23" s="15" t="s">
        <v>96</v>
      </c>
      <c r="B23" s="94">
        <v>10</v>
      </c>
      <c r="C23" s="95">
        <f t="shared" ref="C23:C28" si="0">F23-D23-E23</f>
        <v>163158</v>
      </c>
      <c r="D23" s="96">
        <f>D21*B23</f>
        <v>39570</v>
      </c>
      <c r="E23" s="96">
        <f>E21*B23</f>
        <v>40120</v>
      </c>
      <c r="F23" s="97">
        <v>242848</v>
      </c>
    </row>
    <row r="24" spans="1:6" ht="15.75" x14ac:dyDescent="0.25">
      <c r="A24" s="21" t="s">
        <v>14</v>
      </c>
      <c r="B24" s="98">
        <v>1.3</v>
      </c>
      <c r="C24" s="121">
        <f t="shared" si="0"/>
        <v>21210.300000000003</v>
      </c>
      <c r="D24" s="122">
        <f>D21*B24</f>
        <v>5144.1000000000004</v>
      </c>
      <c r="E24" s="121">
        <f>E21*B24</f>
        <v>5215.6000000000004</v>
      </c>
      <c r="F24" s="99">
        <v>31570</v>
      </c>
    </row>
    <row r="25" spans="1:6" ht="15.75" x14ac:dyDescent="0.25">
      <c r="A25" s="21" t="s">
        <v>97</v>
      </c>
      <c r="B25" s="98">
        <v>1</v>
      </c>
      <c r="C25" s="121">
        <f t="shared" si="0"/>
        <v>16316</v>
      </c>
      <c r="D25" s="122">
        <f>D21*B25</f>
        <v>3957</v>
      </c>
      <c r="E25" s="121">
        <f>E21*B25</f>
        <v>4012</v>
      </c>
      <c r="F25" s="99">
        <v>24285</v>
      </c>
    </row>
    <row r="26" spans="1:6" ht="31.5" x14ac:dyDescent="0.25">
      <c r="A26" s="27" t="s">
        <v>98</v>
      </c>
      <c r="B26" s="98">
        <v>4.79</v>
      </c>
      <c r="C26" s="121">
        <f t="shared" si="0"/>
        <v>61418.452999999994</v>
      </c>
      <c r="D26" s="122">
        <f>D22*B26</f>
        <v>14796.788999999999</v>
      </c>
      <c r="E26" s="121">
        <f>E22*B26</f>
        <v>14945.758</v>
      </c>
      <c r="F26" s="99">
        <v>91161</v>
      </c>
    </row>
    <row r="27" spans="1:6" ht="15.75" x14ac:dyDescent="0.25">
      <c r="A27" s="21" t="s">
        <v>15</v>
      </c>
      <c r="B27" s="98">
        <v>3.26</v>
      </c>
      <c r="C27" s="121">
        <f t="shared" si="0"/>
        <v>53189.06</v>
      </c>
      <c r="D27" s="122">
        <f>D21*B27</f>
        <v>12899.82</v>
      </c>
      <c r="E27" s="121">
        <f>E21*B27</f>
        <v>13079.119999999999</v>
      </c>
      <c r="F27" s="99">
        <v>79168</v>
      </c>
    </row>
    <row r="28" spans="1:6" ht="16.5" thickBot="1" x14ac:dyDescent="0.3">
      <c r="A28" s="28" t="s">
        <v>16</v>
      </c>
      <c r="B28" s="100"/>
      <c r="C28" s="123">
        <f t="shared" si="0"/>
        <v>4870.9295526419819</v>
      </c>
      <c r="D28" s="124">
        <f>F28/F21*D21</f>
        <v>1181.3253557780999</v>
      </c>
      <c r="E28" s="125">
        <f>F28/F21*E21</f>
        <v>1197.7450915799184</v>
      </c>
      <c r="F28" s="101">
        <v>7250</v>
      </c>
    </row>
    <row r="29" spans="1:6" ht="16.5" thickBot="1" x14ac:dyDescent="0.3">
      <c r="A29" s="34" t="s">
        <v>17</v>
      </c>
      <c r="B29" s="102">
        <f>SUM(B23:B28)</f>
        <v>20.350000000000001</v>
      </c>
      <c r="C29" s="126">
        <f>SUM(C23:C28)</f>
        <v>320162.74255264195</v>
      </c>
      <c r="D29" s="126">
        <f t="shared" ref="D29:E29" si="1">SUM(D23:D28)</f>
        <v>77549.034355778102</v>
      </c>
      <c r="E29" s="126">
        <f t="shared" si="1"/>
        <v>78570.223091579915</v>
      </c>
      <c r="F29" s="104">
        <f>SUM(F23:F28)</f>
        <v>476282</v>
      </c>
    </row>
    <row r="30" spans="1:6" ht="15.75" x14ac:dyDescent="0.25">
      <c r="A30" s="105"/>
      <c r="B30" s="106"/>
      <c r="C30" s="107"/>
      <c r="D30" s="108"/>
      <c r="E30" s="108"/>
      <c r="F30" s="109"/>
    </row>
    <row r="31" spans="1:6" ht="15.75" x14ac:dyDescent="0.25">
      <c r="A31" s="40"/>
      <c r="B31" s="110"/>
      <c r="C31" s="40"/>
      <c r="D31" s="111"/>
      <c r="E31" s="111"/>
      <c r="F31" s="85"/>
    </row>
    <row r="32" spans="1:6" ht="23.25" thickBot="1" x14ac:dyDescent="0.35">
      <c r="A32" s="86" t="s">
        <v>18</v>
      </c>
      <c r="B32" s="112"/>
      <c r="C32" s="40"/>
      <c r="D32" s="41"/>
      <c r="E32" s="41"/>
      <c r="F32" s="85"/>
    </row>
    <row r="33" spans="1:6" ht="16.5" thickBot="1" x14ac:dyDescent="0.3">
      <c r="A33" s="15" t="s">
        <v>19</v>
      </c>
      <c r="B33" s="113"/>
      <c r="C33" s="127">
        <f t="shared" ref="C33:C45" si="2">F33-D33-E33</f>
        <v>99011.552979641594</v>
      </c>
      <c r="D33" s="127">
        <f>F33/F21*D21</f>
        <v>24012.841242258532</v>
      </c>
      <c r="E33" s="128">
        <f>F33/F21*E21</f>
        <v>24346.605778099882</v>
      </c>
      <c r="F33" s="129">
        <v>147371</v>
      </c>
    </row>
    <row r="34" spans="1:6" ht="16.5" thickBot="1" x14ac:dyDescent="0.3">
      <c r="A34" s="21" t="s">
        <v>20</v>
      </c>
      <c r="B34" s="114"/>
      <c r="C34" s="127">
        <f t="shared" si="2"/>
        <v>26718.224337857428</v>
      </c>
      <c r="D34" s="127">
        <f>F34/F21*D21</f>
        <v>6479.8547239425488</v>
      </c>
      <c r="E34" s="128">
        <f>F34/F21*E21</f>
        <v>6569.9209382000272</v>
      </c>
      <c r="F34" s="130">
        <v>39768</v>
      </c>
    </row>
    <row r="35" spans="1:6" ht="16.5" thickBot="1" x14ac:dyDescent="0.3">
      <c r="A35" s="21" t="s">
        <v>21</v>
      </c>
      <c r="B35" s="114"/>
      <c r="C35" s="127">
        <f t="shared" si="2"/>
        <v>423.26698181578593</v>
      </c>
      <c r="D35" s="127">
        <f>F35/F21*D21</f>
        <v>102.65309988140731</v>
      </c>
      <c r="E35" s="128">
        <f>F35/F21*E21</f>
        <v>104.0799183028067</v>
      </c>
      <c r="F35" s="130">
        <v>630</v>
      </c>
    </row>
    <row r="36" spans="1:6" ht="16.5" thickBot="1" x14ac:dyDescent="0.3">
      <c r="A36" s="21" t="s">
        <v>22</v>
      </c>
      <c r="B36" s="114"/>
      <c r="C36" s="127">
        <f t="shared" si="2"/>
        <v>1155.5860455923046</v>
      </c>
      <c r="D36" s="127">
        <f>F36/F21*D21</f>
        <v>280.25925681908024</v>
      </c>
      <c r="E36" s="128">
        <f>F36/F21*E21</f>
        <v>284.15469758861508</v>
      </c>
      <c r="F36" s="130">
        <v>1720</v>
      </c>
    </row>
    <row r="37" spans="1:6" ht="16.5" thickBot="1" x14ac:dyDescent="0.3">
      <c r="A37" s="115" t="s">
        <v>23</v>
      </c>
      <c r="B37" s="114"/>
      <c r="C37" s="127">
        <f t="shared" si="2"/>
        <v>3817.4650645671368</v>
      </c>
      <c r="D37" s="127">
        <f>F37/F21*D21</f>
        <v>925.83319607326393</v>
      </c>
      <c r="E37" s="128">
        <f>F37/F21*E21</f>
        <v>938.7017393595994</v>
      </c>
      <c r="F37" s="130">
        <v>5682</v>
      </c>
    </row>
    <row r="38" spans="1:6" ht="16.5" thickBot="1" x14ac:dyDescent="0.3">
      <c r="A38" s="116" t="s">
        <v>24</v>
      </c>
      <c r="B38" s="114"/>
      <c r="C38" s="127">
        <f t="shared" si="2"/>
        <v>5138.3267887732245</v>
      </c>
      <c r="D38" s="127">
        <f>F38/F21*D21</f>
        <v>1246.1760442746079</v>
      </c>
      <c r="E38" s="128">
        <f>F38/F21*E21</f>
        <v>1263.4971669521676</v>
      </c>
      <c r="F38" s="130">
        <v>7648</v>
      </c>
    </row>
    <row r="39" spans="1:6" ht="16.5" thickBot="1" x14ac:dyDescent="0.3">
      <c r="A39" s="21" t="s">
        <v>25</v>
      </c>
      <c r="B39" s="114"/>
      <c r="C39" s="127">
        <f t="shared" si="2"/>
        <v>25414.158922453549</v>
      </c>
      <c r="D39" s="127">
        <f>F39/F21*D21</f>
        <v>6163.5854114507847</v>
      </c>
      <c r="E39" s="128">
        <f>F39/F21*E21</f>
        <v>6249.2556660956652</v>
      </c>
      <c r="F39" s="130">
        <v>37827</v>
      </c>
    </row>
    <row r="40" spans="1:6" ht="16.5" thickBot="1" x14ac:dyDescent="0.3">
      <c r="A40" s="21" t="s">
        <v>14</v>
      </c>
      <c r="B40" s="114"/>
      <c r="C40" s="127">
        <f t="shared" si="2"/>
        <v>21210.3787554355</v>
      </c>
      <c r="D40" s="127">
        <f>F40/F21*D21</f>
        <v>5144.0608940571874</v>
      </c>
      <c r="E40" s="128">
        <f>F40/F21*E21</f>
        <v>5215.5603505073132</v>
      </c>
      <c r="F40" s="130">
        <v>31570</v>
      </c>
    </row>
    <row r="41" spans="1:6" ht="16.5" thickBot="1" x14ac:dyDescent="0.3">
      <c r="A41" s="21" t="s">
        <v>26</v>
      </c>
      <c r="B41" s="114"/>
      <c r="C41" s="127">
        <f t="shared" si="2"/>
        <v>13437.047041770984</v>
      </c>
      <c r="D41" s="127">
        <f>F41/F21*D21</f>
        <v>3258.8285676637238</v>
      </c>
      <c r="E41" s="128">
        <f>F41/F21*E21</f>
        <v>3304.1243905652918</v>
      </c>
      <c r="F41" s="130">
        <v>20000</v>
      </c>
    </row>
    <row r="42" spans="1:6" ht="16.5" thickBot="1" x14ac:dyDescent="0.3">
      <c r="A42" s="21" t="s">
        <v>27</v>
      </c>
      <c r="B42" s="114"/>
      <c r="C42" s="127">
        <f t="shared" si="2"/>
        <v>56341.143630297141</v>
      </c>
      <c r="D42" s="127">
        <f>F42/F22*D22</f>
        <v>13573.601003599295</v>
      </c>
      <c r="E42" s="128">
        <f>F42/F22*E22</f>
        <v>13710.255366103564</v>
      </c>
      <c r="F42" s="130">
        <v>83625</v>
      </c>
    </row>
    <row r="43" spans="1:6" ht="16.5" thickBot="1" x14ac:dyDescent="0.3">
      <c r="A43" s="21" t="s">
        <v>28</v>
      </c>
      <c r="B43" s="114"/>
      <c r="C43" s="127">
        <f t="shared" si="2"/>
        <v>10933.053325536961</v>
      </c>
      <c r="D43" s="127">
        <f>F43/F21*D21</f>
        <v>2651.5458640795891</v>
      </c>
      <c r="E43" s="128">
        <f>F43/F21*E21</f>
        <v>2688.4008103834499</v>
      </c>
      <c r="F43" s="130">
        <v>16273</v>
      </c>
    </row>
    <row r="44" spans="1:6" ht="16.5" thickBot="1" x14ac:dyDescent="0.3">
      <c r="A44" s="21" t="s">
        <v>15</v>
      </c>
      <c r="B44" s="114"/>
      <c r="C44" s="127">
        <f t="shared" si="2"/>
        <v>53189.207010146267</v>
      </c>
      <c r="D44" s="127">
        <f>F44/F21*D21</f>
        <v>12899.747002240085</v>
      </c>
      <c r="E44" s="128">
        <f>F44/F21*E21</f>
        <v>13079.045987613652</v>
      </c>
      <c r="F44" s="130">
        <v>79168</v>
      </c>
    </row>
    <row r="45" spans="1:6" ht="16.5" thickBot="1" x14ac:dyDescent="0.3">
      <c r="A45" s="28" t="s">
        <v>99</v>
      </c>
      <c r="B45" s="100"/>
      <c r="C45" s="127">
        <f t="shared" si="2"/>
        <v>3359.261760442746</v>
      </c>
      <c r="D45" s="127">
        <f>F45/F21*D21</f>
        <v>814.70714191593095</v>
      </c>
      <c r="E45" s="128">
        <f>F45/F21*E21</f>
        <v>826.03109764132296</v>
      </c>
      <c r="F45" s="131">
        <v>5000</v>
      </c>
    </row>
    <row r="46" spans="1:6" ht="16.5" thickBot="1" x14ac:dyDescent="0.3">
      <c r="A46" s="34" t="s">
        <v>30</v>
      </c>
      <c r="B46" s="117"/>
      <c r="C46" s="103">
        <f>SUM(C33:C45)</f>
        <v>320148.67264433065</v>
      </c>
      <c r="D46" s="103">
        <f>SUM(D33:D45)</f>
        <v>77553.693448256032</v>
      </c>
      <c r="E46" s="118">
        <f>SUM(E33:E45)</f>
        <v>78579.633907413358</v>
      </c>
      <c r="F46" s="126">
        <f>SUM(F33:F45)</f>
        <v>476282</v>
      </c>
    </row>
  </sheetData>
  <mergeCells count="6">
    <mergeCell ref="A18:F18"/>
    <mergeCell ref="A1:B1"/>
    <mergeCell ref="A2:E2"/>
    <mergeCell ref="A15:B15"/>
    <mergeCell ref="A16:F16"/>
    <mergeCell ref="A17:F17"/>
  </mergeCells>
  <pageMargins left="0" right="0" top="0" bottom="0" header="0.31496062992125984" footer="0.31496062992125984"/>
  <pageSetup paperSize="9" scale="8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workbookViewId="0">
      <selection activeCell="E1" sqref="E1"/>
    </sheetView>
  </sheetViews>
  <sheetFormatPr defaultRowHeight="15" x14ac:dyDescent="0.25"/>
  <cols>
    <col min="1" max="1" width="37.7109375" customWidth="1"/>
    <col min="2" max="2" width="19.5703125" customWidth="1"/>
    <col min="3" max="3" width="16.140625" customWidth="1"/>
    <col min="4" max="4" width="14.7109375" customWidth="1"/>
    <col min="5" max="5" width="14.42578125" customWidth="1"/>
    <col min="6" max="6" width="12.7109375" bestFit="1" customWidth="1"/>
  </cols>
  <sheetData>
    <row r="1" spans="1:6" ht="18.75" x14ac:dyDescent="0.3">
      <c r="A1" s="217" t="s">
        <v>104</v>
      </c>
      <c r="B1" s="217"/>
      <c r="C1" s="133"/>
      <c r="D1" s="133"/>
      <c r="E1" s="132" t="s">
        <v>144</v>
      </c>
      <c r="F1" s="132" t="s">
        <v>143</v>
      </c>
    </row>
    <row r="2" spans="1:6" ht="18.75" x14ac:dyDescent="0.25">
      <c r="A2" s="218" t="s">
        <v>108</v>
      </c>
      <c r="B2" s="219"/>
      <c r="C2" s="219"/>
      <c r="D2" s="219"/>
      <c r="E2" s="219"/>
      <c r="F2" s="132"/>
    </row>
    <row r="3" spans="1:6" ht="17.25" x14ac:dyDescent="0.3">
      <c r="A3" s="203" t="s">
        <v>0</v>
      </c>
      <c r="B3" s="204"/>
      <c r="C3" s="204"/>
      <c r="D3" s="204"/>
      <c r="E3" s="204"/>
      <c r="F3" s="204"/>
    </row>
    <row r="4" spans="1:6" ht="17.25" x14ac:dyDescent="0.3">
      <c r="A4" s="204" t="s">
        <v>132</v>
      </c>
      <c r="B4" s="204"/>
      <c r="C4" s="204"/>
      <c r="D4" s="204"/>
      <c r="E4" s="204"/>
      <c r="F4" s="204"/>
    </row>
    <row r="5" spans="1:6" ht="17.25" x14ac:dyDescent="0.3">
      <c r="A5" s="203" t="s">
        <v>1</v>
      </c>
      <c r="B5" s="204"/>
      <c r="C5" s="204"/>
      <c r="D5" s="204"/>
      <c r="E5" s="204"/>
      <c r="F5" s="204"/>
    </row>
    <row r="6" spans="1:6" ht="17.25" x14ac:dyDescent="0.3">
      <c r="A6" s="204" t="s">
        <v>110</v>
      </c>
      <c r="B6" s="204"/>
      <c r="C6" s="204"/>
      <c r="D6" s="204"/>
      <c r="E6" s="204"/>
      <c r="F6" s="204"/>
    </row>
    <row r="7" spans="1:6" ht="17.25" x14ac:dyDescent="0.3">
      <c r="A7" s="204" t="s">
        <v>109</v>
      </c>
      <c r="B7" s="204"/>
      <c r="C7" s="204"/>
      <c r="D7" s="204"/>
      <c r="E7" s="204"/>
      <c r="F7" s="204"/>
    </row>
    <row r="8" spans="1:6" ht="17.25" x14ac:dyDescent="0.3">
      <c r="A8" s="203" t="s">
        <v>4</v>
      </c>
      <c r="B8" s="204"/>
      <c r="C8" s="204"/>
      <c r="D8" s="204"/>
      <c r="E8" s="204"/>
      <c r="F8" s="204"/>
    </row>
    <row r="9" spans="1:6" ht="17.25" x14ac:dyDescent="0.3">
      <c r="A9" s="204" t="s">
        <v>112</v>
      </c>
      <c r="B9" s="204"/>
      <c r="C9" s="204"/>
      <c r="D9" s="204"/>
      <c r="E9" s="204"/>
      <c r="F9" s="204"/>
    </row>
    <row r="10" spans="1:6" ht="17.25" x14ac:dyDescent="0.3">
      <c r="A10" s="204" t="s">
        <v>111</v>
      </c>
      <c r="B10" s="205"/>
      <c r="C10" s="205"/>
      <c r="D10" s="205"/>
      <c r="E10" s="205"/>
      <c r="F10" s="205"/>
    </row>
    <row r="11" spans="1:6" s="132" customFormat="1" ht="15.75" x14ac:dyDescent="0.25">
      <c r="A11" s="198"/>
      <c r="B11" s="136"/>
      <c r="C11" s="136"/>
      <c r="D11" s="136"/>
      <c r="E11" s="136"/>
      <c r="F11" s="136"/>
    </row>
    <row r="12" spans="1:6" s="132" customFormat="1" x14ac:dyDescent="0.25">
      <c r="A12" s="207" t="s">
        <v>91</v>
      </c>
    </row>
    <row r="13" spans="1:6" x14ac:dyDescent="0.25">
      <c r="A13" s="132"/>
      <c r="B13" s="132"/>
      <c r="C13" s="132"/>
      <c r="D13" s="132"/>
      <c r="E13" s="132"/>
      <c r="F13" s="132"/>
    </row>
    <row r="14" spans="1:6" ht="18.75" x14ac:dyDescent="0.3">
      <c r="A14" s="208" t="s">
        <v>113</v>
      </c>
      <c r="B14" s="223"/>
      <c r="C14" s="223"/>
      <c r="D14" s="223"/>
      <c r="E14" s="223"/>
      <c r="F14" s="223"/>
    </row>
    <row r="15" spans="1:6" ht="18.75" x14ac:dyDescent="0.3">
      <c r="A15" s="222" t="s">
        <v>114</v>
      </c>
      <c r="B15" s="223"/>
      <c r="C15" s="223"/>
      <c r="D15" s="223"/>
      <c r="E15" s="223"/>
      <c r="F15" s="223"/>
    </row>
    <row r="16" spans="1:6" ht="15.75" x14ac:dyDescent="0.25">
      <c r="A16" s="220" t="s">
        <v>7</v>
      </c>
      <c r="B16" s="221"/>
      <c r="C16" s="221"/>
      <c r="D16" s="221"/>
      <c r="E16" s="221"/>
      <c r="F16" s="221"/>
    </row>
    <row r="17" spans="1:6" ht="16.5" thickBot="1" x14ac:dyDescent="0.3">
      <c r="A17" s="136"/>
      <c r="B17" s="145"/>
      <c r="C17" s="136"/>
      <c r="D17" s="136"/>
      <c r="E17" s="136"/>
      <c r="F17" s="145"/>
    </row>
    <row r="18" spans="1:6" ht="32.25" thickBot="1" x14ac:dyDescent="0.35">
      <c r="A18" s="206" t="s">
        <v>8</v>
      </c>
      <c r="B18" s="146" t="s">
        <v>115</v>
      </c>
      <c r="C18" s="134" t="s">
        <v>116</v>
      </c>
      <c r="D18" s="135" t="s">
        <v>117</v>
      </c>
      <c r="E18" s="135" t="s">
        <v>118</v>
      </c>
      <c r="F18" s="147" t="s">
        <v>95</v>
      </c>
    </row>
    <row r="19" spans="1:6" ht="16.5" thickBot="1" x14ac:dyDescent="0.3">
      <c r="A19" s="136"/>
      <c r="B19" s="162" t="s">
        <v>119</v>
      </c>
      <c r="C19" s="163">
        <v>16315.8</v>
      </c>
      <c r="D19" s="164">
        <v>3957</v>
      </c>
      <c r="E19" s="164">
        <v>4012</v>
      </c>
      <c r="F19" s="165">
        <v>24284.799999999999</v>
      </c>
    </row>
    <row r="20" spans="1:6" ht="32.25" thickBot="1" x14ac:dyDescent="0.3">
      <c r="A20" s="137"/>
      <c r="B20" s="166" t="s">
        <v>120</v>
      </c>
      <c r="C20" s="167">
        <v>12822.2</v>
      </c>
      <c r="D20" s="167">
        <v>3089.1</v>
      </c>
      <c r="E20" s="167">
        <v>3120.2</v>
      </c>
      <c r="F20" s="168">
        <f>SUM(C20:E20)</f>
        <v>19031.5</v>
      </c>
    </row>
    <row r="21" spans="1:6" ht="15.75" x14ac:dyDescent="0.25">
      <c r="A21" s="138" t="s">
        <v>96</v>
      </c>
      <c r="B21" s="169">
        <v>10</v>
      </c>
      <c r="C21" s="170">
        <f>C19*B21</f>
        <v>163158</v>
      </c>
      <c r="D21" s="148">
        <f>D19*B21</f>
        <v>39570</v>
      </c>
      <c r="E21" s="148">
        <f>E19*B21</f>
        <v>40120</v>
      </c>
      <c r="F21" s="171">
        <f>SUM(C21:E21)</f>
        <v>242848</v>
      </c>
    </row>
    <row r="22" spans="1:6" ht="15.75" x14ac:dyDescent="0.25">
      <c r="A22" s="140" t="s">
        <v>14</v>
      </c>
      <c r="B22" s="172">
        <v>1.3</v>
      </c>
      <c r="C22" s="173">
        <f>C19*B22</f>
        <v>21210.54</v>
      </c>
      <c r="D22" s="174">
        <f>D19*B22</f>
        <v>5144.1000000000004</v>
      </c>
      <c r="E22" s="174">
        <f>E19*B22</f>
        <v>5215.6000000000004</v>
      </c>
      <c r="F22" s="175">
        <f t="shared" ref="F22:F26" si="0">SUM(C22:E22)</f>
        <v>31570.239999999998</v>
      </c>
    </row>
    <row r="23" spans="1:6" ht="15.75" x14ac:dyDescent="0.25">
      <c r="A23" s="140" t="s">
        <v>97</v>
      </c>
      <c r="B23" s="172">
        <v>1</v>
      </c>
      <c r="C23" s="173">
        <f>C19*B23</f>
        <v>16315.8</v>
      </c>
      <c r="D23" s="174">
        <f>D19*B23</f>
        <v>3957</v>
      </c>
      <c r="E23" s="174">
        <f>E19*B23</f>
        <v>4012</v>
      </c>
      <c r="F23" s="175">
        <f t="shared" si="0"/>
        <v>24284.799999999999</v>
      </c>
    </row>
    <row r="24" spans="1:6" ht="31.5" x14ac:dyDescent="0.25">
      <c r="A24" s="140" t="s">
        <v>121</v>
      </c>
      <c r="B24" s="172">
        <v>4.79</v>
      </c>
      <c r="C24" s="173">
        <f>C20*B24</f>
        <v>61418.338000000003</v>
      </c>
      <c r="D24" s="156">
        <f>D20*B24</f>
        <v>14796.788999999999</v>
      </c>
      <c r="E24" s="156">
        <f>E20*B24</f>
        <v>14945.758</v>
      </c>
      <c r="F24" s="175">
        <f t="shared" si="0"/>
        <v>91160.885000000009</v>
      </c>
    </row>
    <row r="25" spans="1:6" ht="15.75" x14ac:dyDescent="0.25">
      <c r="A25" s="139" t="s">
        <v>15</v>
      </c>
      <c r="B25" s="172">
        <v>3.26</v>
      </c>
      <c r="C25" s="173">
        <f>C19*B25</f>
        <v>53189.507999999994</v>
      </c>
      <c r="D25" s="156">
        <f>D19*B25</f>
        <v>12899.82</v>
      </c>
      <c r="E25" s="156">
        <f>E19*B25</f>
        <v>13079.119999999999</v>
      </c>
      <c r="F25" s="175">
        <f t="shared" si="0"/>
        <v>79168.447999999989</v>
      </c>
    </row>
    <row r="26" spans="1:6" ht="16.5" thickBot="1" x14ac:dyDescent="0.3">
      <c r="A26" s="141" t="s">
        <v>16</v>
      </c>
      <c r="B26" s="176"/>
      <c r="C26" s="177">
        <v>6668</v>
      </c>
      <c r="D26" s="157">
        <v>1666</v>
      </c>
      <c r="E26" s="157">
        <v>1666</v>
      </c>
      <c r="F26" s="178">
        <f t="shared" si="0"/>
        <v>10000</v>
      </c>
    </row>
    <row r="27" spans="1:6" ht="16.5" thickBot="1" x14ac:dyDescent="0.3">
      <c r="A27" s="142" t="s">
        <v>17</v>
      </c>
      <c r="B27" s="146">
        <f>SUM(B21:B26)</f>
        <v>20.350000000000001</v>
      </c>
      <c r="C27" s="179">
        <f>SUM(C21:C26)</f>
        <v>321960.18599999999</v>
      </c>
      <c r="D27" s="158">
        <f>SUM(D21:D26)</f>
        <v>78033.709000000003</v>
      </c>
      <c r="E27" s="158">
        <f>SUM(E21:E26)</f>
        <v>79038.478000000003</v>
      </c>
      <c r="F27" s="180">
        <f>SUM(F21:F26)</f>
        <v>479032.37299999996</v>
      </c>
    </row>
    <row r="28" spans="1:6" ht="15.75" x14ac:dyDescent="0.25">
      <c r="A28" s="143"/>
      <c r="B28" s="151"/>
      <c r="C28" s="181"/>
      <c r="D28" s="182"/>
      <c r="E28" s="182"/>
      <c r="F28" s="145"/>
    </row>
    <row r="29" spans="1:6" ht="19.5" thickBot="1" x14ac:dyDescent="0.35">
      <c r="A29" s="206" t="s">
        <v>18</v>
      </c>
      <c r="B29" s="152"/>
      <c r="C29" s="181"/>
      <c r="D29" s="183"/>
      <c r="E29" s="183"/>
      <c r="F29" s="145"/>
    </row>
    <row r="30" spans="1:6" ht="15.75" x14ac:dyDescent="0.25">
      <c r="A30" s="184" t="s">
        <v>19</v>
      </c>
      <c r="B30" s="153"/>
      <c r="C30" s="185">
        <f>F30/F19*C19</f>
        <v>104041.03968737645</v>
      </c>
      <c r="D30" s="186">
        <f>F30/F19*D19</f>
        <v>25232.620775135063</v>
      </c>
      <c r="E30" s="185">
        <f>F30/F19*E19</f>
        <v>25583.339537488471</v>
      </c>
      <c r="F30" s="187">
        <v>154857</v>
      </c>
    </row>
    <row r="31" spans="1:6" ht="15.75" x14ac:dyDescent="0.25">
      <c r="A31" s="140" t="s">
        <v>20</v>
      </c>
      <c r="B31" s="154"/>
      <c r="C31" s="156">
        <f>F31/F19*C19</f>
        <v>29380.775209184347</v>
      </c>
      <c r="D31" s="188">
        <f>F31/F19*D19</f>
        <v>7125.5916046251159</v>
      </c>
      <c r="E31" s="156">
        <f>F31/F19*E19</f>
        <v>7224.6331861905392</v>
      </c>
      <c r="F31" s="189">
        <v>43731</v>
      </c>
    </row>
    <row r="32" spans="1:6" ht="15.75" x14ac:dyDescent="0.25">
      <c r="A32" s="139" t="s">
        <v>21</v>
      </c>
      <c r="B32" s="154"/>
      <c r="C32" s="156">
        <f>F32/F19*C19</f>
        <v>931.18735999472915</v>
      </c>
      <c r="D32" s="188">
        <f>F32/F19*D19</f>
        <v>225.83681973909606</v>
      </c>
      <c r="E32" s="156">
        <f>F32/F19*E19</f>
        <v>228.97582026617474</v>
      </c>
      <c r="F32" s="189">
        <v>1386</v>
      </c>
    </row>
    <row r="33" spans="1:6" ht="15.75" x14ac:dyDescent="0.25">
      <c r="A33" s="139" t="s">
        <v>22</v>
      </c>
      <c r="B33" s="154"/>
      <c r="C33" s="156">
        <f>F33/F19*C19</f>
        <v>1155.5860455923046</v>
      </c>
      <c r="D33" s="188">
        <f>F33/F19*D19</f>
        <v>280.25925681908024</v>
      </c>
      <c r="E33" s="156">
        <f>F33/F19*E19</f>
        <v>284.15469758861508</v>
      </c>
      <c r="F33" s="189">
        <v>1720</v>
      </c>
    </row>
    <row r="34" spans="1:6" ht="31.5" x14ac:dyDescent="0.25">
      <c r="A34" s="190" t="s">
        <v>122</v>
      </c>
      <c r="B34" s="154"/>
      <c r="C34" s="156">
        <f>F34/F19*C19</f>
        <v>3817.4650645671363</v>
      </c>
      <c r="D34" s="188">
        <f>F34/F19*D19</f>
        <v>925.83319607326393</v>
      </c>
      <c r="E34" s="156">
        <f>F34/F19*E19</f>
        <v>938.7017393595994</v>
      </c>
      <c r="F34" s="189">
        <v>5682</v>
      </c>
    </row>
    <row r="35" spans="1:6" ht="31.5" x14ac:dyDescent="0.25">
      <c r="A35" s="191" t="s">
        <v>123</v>
      </c>
      <c r="B35" s="154"/>
      <c r="C35" s="156">
        <f>F35/F19*C19</f>
        <v>5571.6715558703381</v>
      </c>
      <c r="D35" s="188">
        <f>F35/F19*D19</f>
        <v>1351.2732655817631</v>
      </c>
      <c r="E35" s="156">
        <f>F35/F19*E19</f>
        <v>1370.0551785478983</v>
      </c>
      <c r="F35" s="189">
        <v>8293</v>
      </c>
    </row>
    <row r="36" spans="1:6" ht="15.75" x14ac:dyDescent="0.25">
      <c r="A36" s="140" t="s">
        <v>25</v>
      </c>
      <c r="B36" s="154"/>
      <c r="C36" s="156">
        <f>F36/F19*C19</f>
        <v>25414.158922453553</v>
      </c>
      <c r="D36" s="188">
        <f>F36/F19*D19</f>
        <v>6163.5854114507847</v>
      </c>
      <c r="E36" s="156">
        <f>F36/F19*E19</f>
        <v>6249.2556660956652</v>
      </c>
      <c r="F36" s="189">
        <v>37827</v>
      </c>
    </row>
    <row r="37" spans="1:6" ht="15.75" x14ac:dyDescent="0.25">
      <c r="A37" s="140" t="s">
        <v>14</v>
      </c>
      <c r="B37" s="154"/>
      <c r="C37" s="156">
        <f>F37/F19*C19</f>
        <v>21210.378755435497</v>
      </c>
      <c r="D37" s="188">
        <f>F37/F19*D19</f>
        <v>5144.0608940571874</v>
      </c>
      <c r="E37" s="156">
        <f>F37/F19*E19</f>
        <v>5215.5603505073132</v>
      </c>
      <c r="F37" s="189">
        <v>31570</v>
      </c>
    </row>
    <row r="38" spans="1:6" ht="31.5" x14ac:dyDescent="0.25">
      <c r="A38" s="140" t="s">
        <v>124</v>
      </c>
      <c r="B38" s="154"/>
      <c r="C38" s="156">
        <f>F38/F19*C19</f>
        <v>10865.868090328106</v>
      </c>
      <c r="D38" s="188">
        <f>F38/F19*D19</f>
        <v>2635.2517212412704</v>
      </c>
      <c r="E38" s="156">
        <f>F38/F19*E19</f>
        <v>2671.8801884306235</v>
      </c>
      <c r="F38" s="189">
        <v>16173</v>
      </c>
    </row>
    <row r="39" spans="1:6" ht="15.75" x14ac:dyDescent="0.25">
      <c r="A39" s="140" t="s">
        <v>27</v>
      </c>
      <c r="B39" s="154"/>
      <c r="C39" s="156">
        <f>F39/F20*C20</f>
        <v>56341.143630297134</v>
      </c>
      <c r="D39" s="188">
        <f>F39/F20*D20</f>
        <v>13573.601003599295</v>
      </c>
      <c r="E39" s="156">
        <f>F39/F20*E20</f>
        <v>13710.255366103564</v>
      </c>
      <c r="F39" s="189">
        <v>83625</v>
      </c>
    </row>
    <row r="40" spans="1:6" ht="15.75" x14ac:dyDescent="0.25">
      <c r="A40" s="139" t="s">
        <v>28</v>
      </c>
      <c r="B40" s="154"/>
      <c r="C40" s="156">
        <f>F40/F19*C19</f>
        <v>6718.523520885492</v>
      </c>
      <c r="D40" s="188">
        <f>F40/F19*D19</f>
        <v>1629.4142838318619</v>
      </c>
      <c r="E40" s="156">
        <f>F40/F19*E19</f>
        <v>1652.0621952826459</v>
      </c>
      <c r="F40" s="189">
        <v>10000</v>
      </c>
    </row>
    <row r="41" spans="1:6" ht="15.75" x14ac:dyDescent="0.25">
      <c r="A41" s="139" t="s">
        <v>15</v>
      </c>
      <c r="B41" s="154"/>
      <c r="C41" s="156">
        <f>F41/F19*C19</f>
        <v>53189.207010146267</v>
      </c>
      <c r="D41" s="188">
        <f>F41/F19*D19</f>
        <v>12899.747002240085</v>
      </c>
      <c r="E41" s="156">
        <f>F41/F19*E19</f>
        <v>13079.045987613652</v>
      </c>
      <c r="F41" s="189">
        <v>79168</v>
      </c>
    </row>
    <row r="42" spans="1:6" ht="16.5" thickBot="1" x14ac:dyDescent="0.3">
      <c r="A42" s="141" t="s">
        <v>99</v>
      </c>
      <c r="B42" s="149"/>
      <c r="C42" s="192">
        <f>F42/F19*C19</f>
        <v>3359.261760442746</v>
      </c>
      <c r="D42" s="193">
        <f>F42/F19*D19</f>
        <v>814.70714191593095</v>
      </c>
      <c r="E42" s="192">
        <f>F42/F19*E19</f>
        <v>826.03109764132296</v>
      </c>
      <c r="F42" s="194">
        <v>5000</v>
      </c>
    </row>
    <row r="43" spans="1:6" ht="16.5" thickBot="1" x14ac:dyDescent="0.3">
      <c r="A43" s="142" t="s">
        <v>30</v>
      </c>
      <c r="B43" s="155"/>
      <c r="C43" s="150">
        <f>SUM(C30:C42)</f>
        <v>321996.26661257411</v>
      </c>
      <c r="D43" s="195">
        <f>SUM(D30:D42)</f>
        <v>78001.782376309784</v>
      </c>
      <c r="E43" s="150">
        <f>SUM(E30:E42)</f>
        <v>79033.951011116078</v>
      </c>
      <c r="F43" s="180">
        <f>SUM(F30:F42)</f>
        <v>479032</v>
      </c>
    </row>
    <row r="44" spans="1:6" s="132" customFormat="1" ht="15.75" x14ac:dyDescent="0.25">
      <c r="A44" s="144"/>
      <c r="B44" s="160"/>
      <c r="C44" s="161"/>
      <c r="D44" s="161"/>
      <c r="E44" s="161"/>
      <c r="F44" s="159"/>
    </row>
    <row r="45" spans="1:6" x14ac:dyDescent="0.25">
      <c r="A45" s="207" t="s">
        <v>125</v>
      </c>
    </row>
    <row r="46" spans="1:6" ht="18.75" x14ac:dyDescent="0.25">
      <c r="A46" s="199" t="s">
        <v>142</v>
      </c>
    </row>
    <row r="47" spans="1:6" x14ac:dyDescent="0.25">
      <c r="A47" s="201" t="s">
        <v>140</v>
      </c>
      <c r="B47" s="200"/>
      <c r="C47" s="200"/>
      <c r="D47" s="200"/>
      <c r="E47" s="200"/>
      <c r="F47" s="200"/>
    </row>
    <row r="48" spans="1:6" x14ac:dyDescent="0.25">
      <c r="A48" s="202" t="s">
        <v>134</v>
      </c>
      <c r="B48" s="197"/>
      <c r="C48" s="197" t="s">
        <v>127</v>
      </c>
      <c r="D48" s="197"/>
      <c r="E48" s="197"/>
      <c r="F48" s="197"/>
    </row>
    <row r="49" spans="1:6" x14ac:dyDescent="0.25">
      <c r="A49" s="197" t="s">
        <v>135</v>
      </c>
      <c r="B49" s="197"/>
      <c r="C49" s="197" t="s">
        <v>128</v>
      </c>
      <c r="D49" s="197"/>
      <c r="E49" s="197"/>
      <c r="F49" s="197"/>
    </row>
    <row r="50" spans="1:6" x14ac:dyDescent="0.25">
      <c r="A50" s="197" t="s">
        <v>136</v>
      </c>
      <c r="B50" s="197"/>
      <c r="C50" s="197" t="s">
        <v>129</v>
      </c>
      <c r="D50" s="197"/>
      <c r="E50" s="197"/>
      <c r="F50" s="197"/>
    </row>
    <row r="51" spans="1:6" x14ac:dyDescent="0.25">
      <c r="A51" s="197" t="s">
        <v>137</v>
      </c>
      <c r="B51" s="197"/>
      <c r="C51" s="197" t="s">
        <v>139</v>
      </c>
      <c r="D51" s="197"/>
      <c r="E51" s="197"/>
      <c r="F51" s="197"/>
    </row>
    <row r="52" spans="1:6" x14ac:dyDescent="0.25">
      <c r="A52" s="197" t="s">
        <v>126</v>
      </c>
      <c r="B52" s="197"/>
      <c r="C52" s="197" t="s">
        <v>130</v>
      </c>
      <c r="D52" s="197"/>
      <c r="E52" s="197"/>
      <c r="F52" s="197"/>
    </row>
    <row r="53" spans="1:6" x14ac:dyDescent="0.25">
      <c r="A53" s="197" t="s">
        <v>138</v>
      </c>
      <c r="B53" s="197"/>
      <c r="C53" s="197" t="s">
        <v>131</v>
      </c>
      <c r="D53" s="197"/>
      <c r="E53" s="197"/>
      <c r="F53" s="197"/>
    </row>
    <row r="54" spans="1:6" x14ac:dyDescent="0.25">
      <c r="C54" s="132"/>
    </row>
    <row r="55" spans="1:6" x14ac:dyDescent="0.25">
      <c r="A55" s="196" t="s">
        <v>141</v>
      </c>
    </row>
    <row r="56" spans="1:6" x14ac:dyDescent="0.25">
      <c r="A56" s="197" t="s">
        <v>133</v>
      </c>
    </row>
  </sheetData>
  <mergeCells count="5">
    <mergeCell ref="A1:B1"/>
    <mergeCell ref="A2:E2"/>
    <mergeCell ref="A16:F16"/>
    <mergeCell ref="A15:F15"/>
    <mergeCell ref="A14:F14"/>
  </mergeCells>
  <pageMargins left="0.39370078740157483" right="0" top="0.19685039370078741" bottom="0.19685039370078741" header="0.31496062992125984" footer="0.31496062992125984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2013</vt:lpstr>
      <vt:lpstr>2014</vt:lpstr>
      <vt:lpstr>2015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2015-08-23T15:13:45Z</dcterms:modified>
</cp:coreProperties>
</file>